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75" yWindow="15" windowWidth="9945" windowHeight="7950" activeTab="2"/>
  </bookViews>
  <sheets>
    <sheet name="от 2-х старт" sheetId="1" r:id="rId1"/>
    <sheet name="от 2-х промежуток" sheetId="2" r:id="rId2"/>
    <sheet name="от 2-х итог" sheetId="3" r:id="rId3"/>
  </sheets>
  <calcPr calcId="144525"/>
</workbook>
</file>

<file path=xl/calcChain.xml><?xml version="1.0" encoding="utf-8"?>
<calcChain xmlns="http://schemas.openxmlformats.org/spreadsheetml/2006/main">
  <c r="AG13" i="3" l="1"/>
  <c r="AD13" i="3"/>
  <c r="U13" i="3"/>
  <c r="L13" i="3"/>
  <c r="AG12" i="3"/>
  <c r="AD12" i="3"/>
  <c r="U12" i="3"/>
  <c r="L12" i="3"/>
  <c r="AG11" i="3"/>
  <c r="AD11" i="3"/>
  <c r="U11" i="3"/>
  <c r="L11" i="3"/>
  <c r="AD12" i="2"/>
  <c r="AA12" i="2"/>
  <c r="AD11" i="2"/>
  <c r="AA11" i="2"/>
  <c r="AD10" i="2"/>
  <c r="AA10" i="2"/>
  <c r="AD9" i="2"/>
  <c r="T12" i="2"/>
  <c r="T11" i="2"/>
  <c r="T10" i="2"/>
  <c r="L12" i="2"/>
  <c r="L11" i="2"/>
  <c r="L10" i="2"/>
  <c r="S13" i="1"/>
  <c r="P13" i="1"/>
  <c r="J13" i="1"/>
  <c r="S12" i="1"/>
  <c r="P12" i="1"/>
  <c r="J12" i="1"/>
  <c r="H9" i="1" l="1"/>
  <c r="I9" i="1"/>
  <c r="J9" i="1" s="1"/>
  <c r="H10" i="1"/>
  <c r="I10" i="1"/>
  <c r="J10" i="1" s="1"/>
  <c r="H11" i="1"/>
  <c r="I11" i="1"/>
  <c r="J11" i="1" s="1"/>
  <c r="H14" i="1"/>
  <c r="I14" i="1"/>
  <c r="J14" i="1" s="1"/>
  <c r="I42" i="1"/>
  <c r="I45" i="1" l="1"/>
  <c r="J45" i="1" s="1"/>
  <c r="I44" i="1"/>
  <c r="J44" i="1" s="1"/>
  <c r="I43" i="1"/>
  <c r="J43" i="1" s="1"/>
  <c r="R47" i="1"/>
  <c r="O42" i="1"/>
  <c r="AC21" i="2"/>
  <c r="Z16" i="2"/>
  <c r="S16" i="2"/>
  <c r="K16" i="2"/>
  <c r="AF21" i="3"/>
  <c r="T16" i="3"/>
  <c r="K16" i="3"/>
  <c r="AC10" i="3" l="1"/>
  <c r="AD10" i="3" s="1"/>
  <c r="AC14" i="3"/>
  <c r="AD14" i="3" s="1"/>
  <c r="AB10" i="3"/>
  <c r="AB14" i="3"/>
  <c r="T10" i="3"/>
  <c r="T14" i="3"/>
  <c r="S10" i="3"/>
  <c r="S14" i="3"/>
  <c r="K10" i="3"/>
  <c r="K14" i="3"/>
  <c r="J10" i="3"/>
  <c r="J14" i="3"/>
  <c r="AC9" i="3"/>
  <c r="AD9" i="3" s="1"/>
  <c r="AB9" i="3"/>
  <c r="T9" i="3"/>
  <c r="S9" i="3"/>
  <c r="K9" i="3"/>
  <c r="J9" i="3"/>
  <c r="Z13" i="2"/>
  <c r="AA13" i="2" s="1"/>
  <c r="Z14" i="2"/>
  <c r="AA14" i="2" s="1"/>
  <c r="Y13" i="2"/>
  <c r="Y14" i="2"/>
  <c r="S13" i="2"/>
  <c r="S14" i="2"/>
  <c r="R13" i="2"/>
  <c r="R14" i="2"/>
  <c r="K13" i="2"/>
  <c r="K14" i="2"/>
  <c r="J13" i="2"/>
  <c r="J14" i="2"/>
  <c r="Z9" i="2"/>
  <c r="AA9" i="2" s="1"/>
  <c r="Y9" i="2"/>
  <c r="S9" i="2"/>
  <c r="R9" i="2"/>
  <c r="K9" i="2"/>
  <c r="J9" i="2"/>
  <c r="O10" i="1"/>
  <c r="P10" i="1" s="1"/>
  <c r="O11" i="1"/>
  <c r="P11" i="1" s="1"/>
  <c r="O14" i="1"/>
  <c r="P14" i="1" s="1"/>
  <c r="N10" i="1"/>
  <c r="Q10" i="1" s="1"/>
  <c r="R10" i="1" s="1"/>
  <c r="S10" i="1" s="1"/>
  <c r="N11" i="1"/>
  <c r="Q11" i="1" s="1"/>
  <c r="R11" i="1" s="1"/>
  <c r="S11" i="1" s="1"/>
  <c r="N14" i="1"/>
  <c r="Q14" i="1" s="1"/>
  <c r="R14" i="1" s="1"/>
  <c r="S14" i="1" s="1"/>
  <c r="O9" i="1"/>
  <c r="P9" i="1" s="1"/>
  <c r="N9" i="1"/>
  <c r="Q9" i="1" s="1"/>
  <c r="R9" i="1" s="1"/>
  <c r="S9" i="1" s="1"/>
  <c r="AE10" i="3" l="1"/>
  <c r="AF10" i="3" s="1"/>
  <c r="AG10" i="3" s="1"/>
  <c r="AE14" i="3"/>
  <c r="AF14" i="3" s="1"/>
  <c r="AG14" i="3" s="1"/>
  <c r="AB13" i="2"/>
  <c r="AC13" i="2" s="1"/>
  <c r="AD13" i="2" s="1"/>
  <c r="AB14" i="2"/>
  <c r="AC14" i="2" s="1"/>
  <c r="AD14" i="2" s="1"/>
  <c r="AB9" i="2"/>
  <c r="AC19" i="3"/>
  <c r="AD19" i="3" s="1"/>
  <c r="AC18" i="3"/>
  <c r="AD18" i="3" s="1"/>
  <c r="AC17" i="3"/>
  <c r="AD17" i="3" s="1"/>
  <c r="Z18" i="2"/>
  <c r="AA18" i="2" s="1"/>
  <c r="Z17" i="2"/>
  <c r="AA17" i="2" s="1"/>
  <c r="Z19" i="2"/>
  <c r="AA19" i="2" s="1"/>
  <c r="O45" i="1"/>
  <c r="P45" i="1" s="1"/>
  <c r="O43" i="1"/>
  <c r="P43" i="1" s="1"/>
  <c r="O44" i="1"/>
  <c r="P44" i="1" s="1"/>
  <c r="AE9" i="3"/>
  <c r="T14" i="2"/>
  <c r="L14" i="2"/>
  <c r="T9" i="2"/>
  <c r="L9" i="2"/>
  <c r="T13" i="2"/>
  <c r="L13" i="2"/>
  <c r="U9" i="3"/>
  <c r="L9" i="3"/>
  <c r="U10" i="3"/>
  <c r="L10" i="3"/>
  <c r="U14" i="3"/>
  <c r="L14" i="3"/>
  <c r="AF9" i="3" l="1"/>
  <c r="AG9" i="3" s="1"/>
  <c r="AC9" i="2"/>
  <c r="K18" i="2"/>
  <c r="L18" i="2" s="1"/>
  <c r="K17" i="2"/>
  <c r="L17" i="2" s="1"/>
  <c r="K19" i="2"/>
  <c r="L19" i="2" s="1"/>
  <c r="T19" i="3"/>
  <c r="U19" i="3" s="1"/>
  <c r="T18" i="3"/>
  <c r="U18" i="3" s="1"/>
  <c r="T17" i="3"/>
  <c r="U17" i="3" s="1"/>
  <c r="S18" i="2"/>
  <c r="T18" i="2" s="1"/>
  <c r="S17" i="2"/>
  <c r="T17" i="2" s="1"/>
  <c r="S19" i="2"/>
  <c r="T19" i="2" s="1"/>
  <c r="R48" i="1"/>
  <c r="S48" i="1" s="1"/>
  <c r="R50" i="1"/>
  <c r="S50" i="1" s="1"/>
  <c r="R49" i="1"/>
  <c r="S49" i="1" s="1"/>
  <c r="K19" i="3"/>
  <c r="L19" i="3" s="1"/>
  <c r="K18" i="3"/>
  <c r="L18" i="3" s="1"/>
  <c r="K17" i="3"/>
  <c r="L17" i="3" s="1"/>
  <c r="AF24" i="3" l="1"/>
  <c r="AG24" i="3" s="1"/>
  <c r="AF23" i="3"/>
  <c r="AG23" i="3" s="1"/>
  <c r="AF22" i="3"/>
  <c r="AG22" i="3" s="1"/>
  <c r="AC23" i="2"/>
  <c r="AD23" i="2" s="1"/>
  <c r="AC22" i="2"/>
  <c r="AD22" i="2" s="1"/>
  <c r="AC24" i="2"/>
  <c r="AD24" i="2" s="1"/>
</calcChain>
</file>

<file path=xl/sharedStrings.xml><?xml version="1.0" encoding="utf-8"?>
<sst xmlns="http://schemas.openxmlformats.org/spreadsheetml/2006/main" count="192" uniqueCount="80">
  <si>
    <t xml:space="preserve">Лист наблюдения  </t>
  </si>
  <si>
    <t xml:space="preserve">Учебный год: ____________       Группа:_____________________     Дата проведения:___________ </t>
  </si>
  <si>
    <t>Образовательная область "Познание"</t>
  </si>
  <si>
    <t>№</t>
  </si>
  <si>
    <t>Ф.И.ребенка</t>
  </si>
  <si>
    <t>Конструирование</t>
  </si>
  <si>
    <t>Естествознание</t>
  </si>
  <si>
    <t>Общее количество баллов</t>
  </si>
  <si>
    <t>Средний балл</t>
  </si>
  <si>
    <t xml:space="preserve">Уровень усвоения Типовой программы </t>
  </si>
  <si>
    <t>%</t>
  </si>
  <si>
    <t>общее</t>
  </si>
  <si>
    <t>средний</t>
  </si>
  <si>
    <t>уровеньь</t>
  </si>
  <si>
    <t>к-во</t>
  </si>
  <si>
    <t>уровень</t>
  </si>
  <si>
    <t>І ур</t>
  </si>
  <si>
    <t>ІІ ур</t>
  </si>
  <si>
    <t>ІІІ ур</t>
  </si>
  <si>
    <t>Всего детей</t>
  </si>
  <si>
    <t>А (всего детей)</t>
  </si>
  <si>
    <t xml:space="preserve">Б (I уровень) </t>
  </si>
  <si>
    <t xml:space="preserve">В (II уровень) </t>
  </si>
  <si>
    <t>Г (III уровень)</t>
  </si>
  <si>
    <t>І уровень</t>
  </si>
  <si>
    <t>ІІ уровень</t>
  </si>
  <si>
    <t>ІІІ уровень</t>
  </si>
  <si>
    <t>Б (I уровень)</t>
  </si>
  <si>
    <t>Сенсорика</t>
  </si>
  <si>
    <t>2-П.1 умеет составлять элементарные конструкции при помощи взрослого;</t>
  </si>
  <si>
    <t xml:space="preserve">2-П.2 применяет простейшие предметы-орудия, с помощью которых можно </t>
  </si>
  <si>
    <t>2-П.4 узнает и показывает знакомые предметы независимо от их размера и цвета;</t>
  </si>
  <si>
    <t xml:space="preserve">2-П.5 различает четыре основных цвета, понимает указания взрослого и может найти
предмет в окружающем пространстве.
</t>
  </si>
  <si>
    <t>2-П.6 узнает и показывает несколько животных в натуре, на картинках;</t>
  </si>
  <si>
    <t>2-П.7 различает некоторые овощи и фрукты, узнает их в натуральном виде и на картинках;</t>
  </si>
  <si>
    <t>2-П.8 называет явления природы.</t>
  </si>
  <si>
    <t>2-П.1 умеет выполнять задания, ориентируясь на образец и словесное указание;</t>
  </si>
  <si>
    <t>2-П.2 имеет навыки координации движений, мелкой моторики рук;</t>
  </si>
  <si>
    <t>2-П.3 адекватно использует названия цветов;</t>
  </si>
  <si>
    <t>2-П.4 находит предметы по цвету, размеру по указанию взрослых;</t>
  </si>
  <si>
    <t>2-П.5 соотносит и отбирает геометрические формы различной величины по
основным свойствам;</t>
  </si>
  <si>
    <t>2-П.6 владеет элементарной зрительно-моторной координацией: может крутить
пальцем диск телефона, воспроизводить простые формы.</t>
  </si>
  <si>
    <t xml:space="preserve">2-П.7 умеет конструировать постройки из строительного материала и крупных
деталей конструкторов (стол, стул, диван, домик, трамвай, мост, горка);
</t>
  </si>
  <si>
    <t>2-П.8 выделяет части, называет из каких деталей выполнен предмет, находит
недостающие части конструкции домика, машины, мебели;</t>
  </si>
  <si>
    <t>2-П.9 имеет представление о свойствах строительных материалов;</t>
  </si>
  <si>
    <t xml:space="preserve">2-П.10 группирует материалы по их форме, величине;
</t>
  </si>
  <si>
    <t xml:space="preserve">2-П.11 называет полученные элементарные постройки.
</t>
  </si>
  <si>
    <t>2-П.12 называет и различает по внешнему виду и вкусу несколько видов овощей и
фруктов;</t>
  </si>
  <si>
    <t>2-П.13 выделяет части тела животных, обращает внимание на их поведение,
внешний вид;</t>
  </si>
  <si>
    <t>2-П.14 узнает и называет птиц, прилетающих на участок;</t>
  </si>
  <si>
    <t>2-П.15 называет характерные сезонные изменения природы</t>
  </si>
  <si>
    <t xml:space="preserve"> </t>
  </si>
  <si>
    <t xml:space="preserve">2-П.1 умеет группировать однородные предметы близкие по величине, форме, цвету;
</t>
  </si>
  <si>
    <t>2-П.2 понимает слова, обозначающие различные величины предметов, их цвет и форму;</t>
  </si>
  <si>
    <t>2-П.3 составляет пирамидки разных цветов из трех и более последовательно
уменьшающихся деталей;</t>
  </si>
  <si>
    <t>2-П.4 владеет первоначальными навыками ориентировки в пространстве</t>
  </si>
  <si>
    <t>2-П.5 различает количество предметов (один – много);</t>
  </si>
  <si>
    <t xml:space="preserve">2-П.6 различают предметы контрастных размеров и их обозначение (большой дом -
маленький домик, большая матрешка - маленькая матрешка, большие мячи -
маленькие мячи и т. д.).
</t>
  </si>
  <si>
    <t>2-П.7 умеет конструировать из строительного материала и крупных деталей
конструкторов, собирать элементарные пазлы;</t>
  </si>
  <si>
    <t>2-П.8 подбирает и группирует предметы по форме, цвету, величине, назначению;</t>
  </si>
  <si>
    <t>2-П.9 различает основные формы строительного материала (кубики, кирпичики);</t>
  </si>
  <si>
    <t>2-П.10 знает названия транспортных средств, частей автомобиля;</t>
  </si>
  <si>
    <t>2-П.11 появляются действия с предметами-заместителями;</t>
  </si>
  <si>
    <t>2-П.12 называет полученные элементарные постройки и обыгрывает их, используя
игрушки.</t>
  </si>
  <si>
    <t>2-П.13 умеет находить на картинке и называть животных, называет их характерные
особенности;</t>
  </si>
  <si>
    <t xml:space="preserve">2-П.14 правильно называет и различает по внешнему виду и вкусу несколько видов овощей
и фруктов;
</t>
  </si>
  <si>
    <t>2-П.15 называет характерные особенности домашних птиц;</t>
  </si>
  <si>
    <t>2-П.16 правильно употребляет слова: дерево, трава, цветок</t>
  </si>
  <si>
    <t>2-П.17 имеет представление о свойствах природных материалов;</t>
  </si>
  <si>
    <t>2-П.18 бережно относится к растениям и животным.</t>
  </si>
  <si>
    <t xml:space="preserve">результатов диагностики стартового контроля в младшей группе (от 2 лет) </t>
  </si>
  <si>
    <t xml:space="preserve">результатов диагностики промежуточного контроля в младшей группе (от 2 лет) </t>
  </si>
  <si>
    <t xml:space="preserve">результатов диагностики итогового контроля в младшей группе (от 2 лет) </t>
  </si>
  <si>
    <t xml:space="preserve">Учебный год: __2021-2022__________       Группа:___младшая__________________     Дата проведения:__4.01.2022_________ </t>
  </si>
  <si>
    <t>Алпысбаева Амели</t>
  </si>
  <si>
    <t>Дедуренко Родион</t>
  </si>
  <si>
    <t>Койбагарова Индира</t>
  </si>
  <si>
    <t>Құдайберген Медина</t>
  </si>
  <si>
    <t>Турежанова Айнур</t>
  </si>
  <si>
    <t>Турежанова Айгуль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</si>
</sst>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66CCFF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2" fillId="2" borderId="1" xfId="0" applyFont="1" applyFill="1" applyBorder="1"/>
    <xf numFmtId="0" fontId="2" fillId="3" borderId="1" xfId="0" applyFont="1" applyFill="1" applyBorder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0" xfId="0" applyBorder="1"/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textRotation="90"/>
    </xf>
    <xf numFmtId="0" fontId="1" fillId="3" borderId="5" xfId="0" applyFont="1" applyFill="1" applyBorder="1" applyAlignment="1">
      <alignment horizontal="center" vertical="center" textRotation="90"/>
    </xf>
    <xf numFmtId="0" fontId="1" fillId="4" borderId="2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right" vertical="center"/>
    </xf>
    <xf numFmtId="0" fontId="1" fillId="0" borderId="3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0" fontId="1" fillId="3" borderId="2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99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09"/>
  <sheetViews>
    <sheetView topLeftCell="A8" zoomScale="70" zoomScaleNormal="70" workbookViewId="0">
      <selection activeCell="U8" sqref="U8"/>
    </sheetView>
  </sheetViews>
  <sheetFormatPr defaultRowHeight="15" x14ac:dyDescent="0.25"/>
  <cols>
    <col min="2" max="2" width="5" customWidth="1"/>
    <col min="3" max="3" width="30.42578125" customWidth="1"/>
    <col min="4" max="4" width="11.140625" customWidth="1"/>
    <col min="5" max="5" width="8.7109375" customWidth="1"/>
    <col min="6" max="6" width="9.7109375" customWidth="1"/>
    <col min="7" max="7" width="14" customWidth="1"/>
    <col min="8" max="9" width="4.85546875" customWidth="1"/>
    <col min="10" max="10" width="9.140625" customWidth="1"/>
    <col min="11" max="11" width="10.7109375" customWidth="1"/>
    <col min="12" max="12" width="9.7109375" customWidth="1"/>
    <col min="13" max="13" width="7.28515625" customWidth="1"/>
    <col min="14" max="15" width="5" customWidth="1"/>
    <col min="16" max="16" width="9" customWidth="1"/>
    <col min="18" max="18" width="13" bestFit="1" customWidth="1"/>
  </cols>
  <sheetData>
    <row r="2" spans="1:20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0" x14ac:dyDescent="0.25">
      <c r="A3" s="31" t="s">
        <v>70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0" x14ac:dyDescent="0.25">
      <c r="A4" s="31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6" spans="1:20" x14ac:dyDescent="0.25">
      <c r="B6" s="32" t="s">
        <v>2</v>
      </c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2"/>
      <c r="R6" s="32"/>
      <c r="S6" s="32"/>
    </row>
    <row r="7" spans="1:20" ht="73.5" customHeight="1" x14ac:dyDescent="0.25">
      <c r="B7" s="34" t="s">
        <v>3</v>
      </c>
      <c r="C7" s="34" t="s">
        <v>4</v>
      </c>
      <c r="D7" s="36" t="s">
        <v>28</v>
      </c>
      <c r="E7" s="37"/>
      <c r="F7" s="37"/>
      <c r="G7" s="37"/>
      <c r="H7" s="22" t="s">
        <v>11</v>
      </c>
      <c r="I7" s="18" t="s">
        <v>12</v>
      </c>
      <c r="J7" s="20" t="s">
        <v>13</v>
      </c>
      <c r="K7" s="38" t="s">
        <v>6</v>
      </c>
      <c r="L7" s="38"/>
      <c r="M7" s="38"/>
      <c r="N7" s="22" t="s">
        <v>11</v>
      </c>
      <c r="O7" s="18" t="s">
        <v>12</v>
      </c>
      <c r="P7" s="20" t="s">
        <v>13</v>
      </c>
      <c r="Q7" s="39" t="s">
        <v>7</v>
      </c>
      <c r="R7" s="41" t="s">
        <v>8</v>
      </c>
      <c r="S7" s="43" t="s">
        <v>9</v>
      </c>
    </row>
    <row r="8" spans="1:20" ht="223.5" customHeight="1" x14ac:dyDescent="0.25">
      <c r="B8" s="35"/>
      <c r="C8" s="35"/>
      <c r="D8" s="13" t="s">
        <v>29</v>
      </c>
      <c r="E8" s="13" t="s">
        <v>30</v>
      </c>
      <c r="F8" s="13" t="s">
        <v>31</v>
      </c>
      <c r="G8" s="13" t="s">
        <v>32</v>
      </c>
      <c r="H8" s="23"/>
      <c r="I8" s="19"/>
      <c r="J8" s="21"/>
      <c r="K8" s="13" t="s">
        <v>33</v>
      </c>
      <c r="L8" s="13" t="s">
        <v>34</v>
      </c>
      <c r="M8" s="13" t="s">
        <v>35</v>
      </c>
      <c r="N8" s="23"/>
      <c r="O8" s="19"/>
      <c r="P8" s="21"/>
      <c r="Q8" s="40"/>
      <c r="R8" s="42"/>
      <c r="S8" s="44"/>
    </row>
    <row r="9" spans="1:20" x14ac:dyDescent="0.25">
      <c r="B9" s="1">
        <v>1</v>
      </c>
      <c r="C9" s="1" t="s">
        <v>74</v>
      </c>
      <c r="D9" s="1">
        <v>2</v>
      </c>
      <c r="E9" s="1">
        <v>1</v>
      </c>
      <c r="F9" s="1">
        <v>1</v>
      </c>
      <c r="G9" s="1">
        <v>2</v>
      </c>
      <c r="H9" s="4">
        <f t="shared" ref="H9:H14" si="0">SUM(D9:G9)</f>
        <v>6</v>
      </c>
      <c r="I9" s="5">
        <f t="shared" ref="I9:I14" si="1">AVERAGE(D9:G9)</f>
        <v>1.5</v>
      </c>
      <c r="J9" s="11" t="str">
        <f t="shared" ref="J9:J14" si="2">IF(D9="","",VLOOKUP(I9,$H$107:$I$109,2,TRUE))</f>
        <v>І ур</v>
      </c>
      <c r="K9" s="1">
        <v>2</v>
      </c>
      <c r="L9" s="1">
        <v>1</v>
      </c>
      <c r="M9" s="1">
        <v>1</v>
      </c>
      <c r="N9" s="4">
        <f t="shared" ref="N9:N14" si="3">SUM(K9:M9)</f>
        <v>4</v>
      </c>
      <c r="O9" s="5">
        <f t="shared" ref="O9:O14" si="4">AVERAGE(K9:M9)</f>
        <v>1.3333333333333333</v>
      </c>
      <c r="P9" s="11" t="str">
        <f t="shared" ref="P9:P14" si="5">IF(K9="","",VLOOKUP(O9,$H$107:$I$109,2,TRUE))</f>
        <v>І ур</v>
      </c>
      <c r="Q9" s="7">
        <f>H9+N9</f>
        <v>10</v>
      </c>
      <c r="R9" s="6">
        <f>Q9/7</f>
        <v>1.4285714285714286</v>
      </c>
      <c r="S9" s="11" t="str">
        <f>IF(N9="","",VLOOKUP(R9,$H$107:$I$109,2,TRUE))</f>
        <v>І ур</v>
      </c>
    </row>
    <row r="10" spans="1:20" x14ac:dyDescent="0.25">
      <c r="B10" s="1">
        <v>2</v>
      </c>
      <c r="C10" s="1" t="s">
        <v>75</v>
      </c>
      <c r="D10" s="1">
        <v>2</v>
      </c>
      <c r="E10" s="1">
        <v>1</v>
      </c>
      <c r="F10" s="1">
        <v>1</v>
      </c>
      <c r="G10" s="1">
        <v>2</v>
      </c>
      <c r="H10" s="4">
        <f t="shared" si="0"/>
        <v>6</v>
      </c>
      <c r="I10" s="5">
        <f t="shared" si="1"/>
        <v>1.5</v>
      </c>
      <c r="J10" s="11" t="str">
        <f t="shared" si="2"/>
        <v>І ур</v>
      </c>
      <c r="K10" s="1">
        <v>2</v>
      </c>
      <c r="L10" s="1">
        <v>2</v>
      </c>
      <c r="M10" s="1">
        <v>1</v>
      </c>
      <c r="N10" s="4">
        <f t="shared" si="3"/>
        <v>5</v>
      </c>
      <c r="O10" s="5">
        <f t="shared" si="4"/>
        <v>1.6666666666666667</v>
      </c>
      <c r="P10" s="11" t="str">
        <f t="shared" si="5"/>
        <v>ІІ ур</v>
      </c>
      <c r="Q10" s="7">
        <f t="shared" ref="Q10:Q14" si="6">H10+N10</f>
        <v>11</v>
      </c>
      <c r="R10" s="6">
        <f t="shared" ref="R10:R14" si="7">Q10/7</f>
        <v>1.5714285714285714</v>
      </c>
      <c r="S10" s="11" t="str">
        <f t="shared" ref="S10:S14" si="8">IF(N10="","",VLOOKUP(R10,$H$107:$I$109,2,TRUE))</f>
        <v>І ур</v>
      </c>
    </row>
    <row r="11" spans="1:20" x14ac:dyDescent="0.25">
      <c r="B11" s="1">
        <v>3</v>
      </c>
      <c r="C11" s="1" t="s">
        <v>76</v>
      </c>
      <c r="D11" s="1">
        <v>2</v>
      </c>
      <c r="E11" s="1">
        <v>1</v>
      </c>
      <c r="F11" s="1">
        <v>1</v>
      </c>
      <c r="G11" s="1">
        <v>2</v>
      </c>
      <c r="H11" s="4">
        <f t="shared" si="0"/>
        <v>6</v>
      </c>
      <c r="I11" s="5">
        <f t="shared" si="1"/>
        <v>1.5</v>
      </c>
      <c r="J11" s="11" t="str">
        <f t="shared" si="2"/>
        <v>І ур</v>
      </c>
      <c r="K11" s="1">
        <v>2</v>
      </c>
      <c r="L11" s="1">
        <v>1</v>
      </c>
      <c r="M11" s="1">
        <v>1</v>
      </c>
      <c r="N11" s="4">
        <f t="shared" si="3"/>
        <v>4</v>
      </c>
      <c r="O11" s="5">
        <f t="shared" si="4"/>
        <v>1.3333333333333333</v>
      </c>
      <c r="P11" s="11" t="str">
        <f t="shared" si="5"/>
        <v>І ур</v>
      </c>
      <c r="Q11" s="7">
        <f t="shared" si="6"/>
        <v>10</v>
      </c>
      <c r="R11" s="6">
        <f t="shared" si="7"/>
        <v>1.4285714285714286</v>
      </c>
      <c r="S11" s="11" t="str">
        <f t="shared" si="8"/>
        <v>І ур</v>
      </c>
    </row>
    <row r="12" spans="1:20" x14ac:dyDescent="0.25">
      <c r="B12" s="1">
        <v>4</v>
      </c>
      <c r="C12" s="1" t="s">
        <v>77</v>
      </c>
      <c r="D12" s="1">
        <v>2</v>
      </c>
      <c r="E12" s="1">
        <v>1</v>
      </c>
      <c r="F12" s="1">
        <v>1</v>
      </c>
      <c r="G12" s="1">
        <v>2</v>
      </c>
      <c r="H12" s="4">
        <v>6</v>
      </c>
      <c r="I12" s="5">
        <v>1.5</v>
      </c>
      <c r="J12" s="11" t="str">
        <f t="shared" si="2"/>
        <v>І ур</v>
      </c>
      <c r="K12" s="1">
        <v>2</v>
      </c>
      <c r="L12" s="1">
        <v>1</v>
      </c>
      <c r="M12" s="1">
        <v>1</v>
      </c>
      <c r="N12" s="4">
        <v>4</v>
      </c>
      <c r="O12" s="5">
        <v>1.33</v>
      </c>
      <c r="P12" s="11" t="str">
        <f t="shared" si="5"/>
        <v>І ур</v>
      </c>
      <c r="Q12" s="7">
        <v>10</v>
      </c>
      <c r="R12" s="6">
        <v>1.428571429</v>
      </c>
      <c r="S12" s="11" t="str">
        <f t="shared" si="8"/>
        <v>І ур</v>
      </c>
    </row>
    <row r="13" spans="1:20" x14ac:dyDescent="0.25">
      <c r="B13" s="1">
        <v>5</v>
      </c>
      <c r="C13" s="1" t="s">
        <v>78</v>
      </c>
      <c r="D13" s="1">
        <v>2</v>
      </c>
      <c r="E13" s="1">
        <v>1</v>
      </c>
      <c r="F13" s="1">
        <v>1</v>
      </c>
      <c r="G13" s="1">
        <v>2</v>
      </c>
      <c r="H13" s="4">
        <v>6</v>
      </c>
      <c r="I13" s="5">
        <v>1.5</v>
      </c>
      <c r="J13" s="11" t="str">
        <f t="shared" si="2"/>
        <v>І ур</v>
      </c>
      <c r="K13" s="1">
        <v>2</v>
      </c>
      <c r="L13" s="1">
        <v>1</v>
      </c>
      <c r="M13" s="1">
        <v>1</v>
      </c>
      <c r="N13" s="4">
        <v>4</v>
      </c>
      <c r="O13" s="5">
        <v>1.33</v>
      </c>
      <c r="P13" s="11" t="str">
        <f t="shared" si="5"/>
        <v>І ур</v>
      </c>
      <c r="Q13" s="7">
        <v>10</v>
      </c>
      <c r="R13" s="6">
        <v>1.428571429</v>
      </c>
      <c r="S13" s="11" t="str">
        <f t="shared" si="8"/>
        <v>І ур</v>
      </c>
    </row>
    <row r="14" spans="1:20" x14ac:dyDescent="0.25">
      <c r="B14" s="1">
        <v>6</v>
      </c>
      <c r="C14" s="1" t="s">
        <v>79</v>
      </c>
      <c r="D14" s="1">
        <v>2</v>
      </c>
      <c r="E14" s="1">
        <v>1</v>
      </c>
      <c r="F14" s="1">
        <v>1</v>
      </c>
      <c r="G14" s="1">
        <v>2</v>
      </c>
      <c r="H14" s="4">
        <f t="shared" si="0"/>
        <v>6</v>
      </c>
      <c r="I14" s="5">
        <f t="shared" si="1"/>
        <v>1.5</v>
      </c>
      <c r="J14" s="11" t="str">
        <f t="shared" si="2"/>
        <v>І ур</v>
      </c>
      <c r="K14" s="1">
        <v>2</v>
      </c>
      <c r="L14" s="1">
        <v>1</v>
      </c>
      <c r="M14" s="1">
        <v>1</v>
      </c>
      <c r="N14" s="4">
        <f t="shared" si="3"/>
        <v>4</v>
      </c>
      <c r="O14" s="5">
        <f t="shared" si="4"/>
        <v>1.3333333333333333</v>
      </c>
      <c r="P14" s="11" t="str">
        <f t="shared" si="5"/>
        <v>І ур</v>
      </c>
      <c r="Q14" s="7">
        <f t="shared" si="6"/>
        <v>10</v>
      </c>
      <c r="R14" s="6">
        <f t="shared" si="7"/>
        <v>1.4285714285714286</v>
      </c>
      <c r="S14" s="11" t="str">
        <f t="shared" si="8"/>
        <v>І ур</v>
      </c>
    </row>
    <row r="15" spans="1:20" x14ac:dyDescent="0.25">
      <c r="B15" s="1"/>
      <c r="C15" s="1"/>
      <c r="D15" s="1"/>
      <c r="E15" s="1"/>
      <c r="F15" s="1"/>
      <c r="G15" s="1"/>
      <c r="H15" s="4"/>
      <c r="I15" s="5"/>
      <c r="J15" s="11"/>
      <c r="K15" s="1"/>
      <c r="L15" s="1"/>
      <c r="M15" s="1"/>
      <c r="N15" s="4"/>
      <c r="O15" s="5"/>
      <c r="P15" s="11"/>
      <c r="Q15" s="7"/>
      <c r="R15" s="6"/>
      <c r="S15" s="11"/>
    </row>
    <row r="16" spans="1:20" x14ac:dyDescent="0.25">
      <c r="B16" s="1"/>
      <c r="C16" s="1"/>
      <c r="D16" s="1"/>
      <c r="E16" s="1"/>
      <c r="F16" s="1"/>
      <c r="G16" s="1"/>
      <c r="H16" s="4"/>
      <c r="I16" s="5"/>
      <c r="J16" s="11"/>
      <c r="K16" s="1"/>
      <c r="L16" s="1"/>
      <c r="M16" s="1"/>
      <c r="N16" s="4"/>
      <c r="O16" s="5"/>
      <c r="P16" s="11"/>
      <c r="Q16" s="7"/>
      <c r="R16" s="6"/>
      <c r="S16" s="11"/>
    </row>
    <row r="17" spans="2:19" x14ac:dyDescent="0.25">
      <c r="B17" s="1"/>
      <c r="C17" s="1"/>
      <c r="D17" s="1"/>
      <c r="E17" s="1"/>
      <c r="F17" s="1"/>
      <c r="G17" s="1"/>
      <c r="H17" s="4"/>
      <c r="I17" s="5"/>
      <c r="J17" s="11"/>
      <c r="K17" s="1"/>
      <c r="L17" s="1"/>
      <c r="M17" s="1"/>
      <c r="N17" s="4"/>
      <c r="O17" s="5"/>
      <c r="P17" s="11"/>
      <c r="Q17" s="7"/>
      <c r="R17" s="6"/>
      <c r="S17" s="11"/>
    </row>
    <row r="18" spans="2:19" x14ac:dyDescent="0.25">
      <c r="B18" s="1"/>
      <c r="C18" s="1"/>
      <c r="D18" s="1"/>
      <c r="E18" s="1"/>
      <c r="F18" s="1"/>
      <c r="G18" s="1"/>
      <c r="H18" s="4"/>
      <c r="I18" s="5"/>
      <c r="J18" s="11"/>
      <c r="K18" s="1"/>
      <c r="L18" s="1"/>
      <c r="M18" s="1"/>
      <c r="N18" s="4"/>
      <c r="O18" s="5"/>
      <c r="P18" s="11"/>
      <c r="Q18" s="7"/>
      <c r="R18" s="6"/>
      <c r="S18" s="11"/>
    </row>
    <row r="19" spans="2:19" x14ac:dyDescent="0.25">
      <c r="B19" s="1"/>
      <c r="C19" s="1"/>
      <c r="D19" s="1"/>
      <c r="E19" s="1"/>
      <c r="F19" s="1"/>
      <c r="G19" s="1"/>
      <c r="H19" s="4"/>
      <c r="I19" s="5"/>
      <c r="J19" s="11"/>
      <c r="K19" s="1"/>
      <c r="L19" s="1"/>
      <c r="M19" s="1"/>
      <c r="N19" s="4"/>
      <c r="O19" s="5"/>
      <c r="P19" s="11"/>
      <c r="Q19" s="7"/>
      <c r="R19" s="6"/>
      <c r="S19" s="11"/>
    </row>
    <row r="20" spans="2:19" x14ac:dyDescent="0.25">
      <c r="B20" s="1"/>
      <c r="C20" s="1"/>
      <c r="D20" s="1"/>
      <c r="E20" s="1"/>
      <c r="F20" s="1"/>
      <c r="G20" s="1"/>
      <c r="H20" s="4"/>
      <c r="I20" s="5"/>
      <c r="J20" s="11"/>
      <c r="K20" s="1"/>
      <c r="L20" s="1"/>
      <c r="M20" s="1"/>
      <c r="N20" s="4"/>
      <c r="O20" s="5"/>
      <c r="P20" s="11"/>
      <c r="Q20" s="7"/>
      <c r="R20" s="6"/>
      <c r="S20" s="11"/>
    </row>
    <row r="21" spans="2:19" x14ac:dyDescent="0.25">
      <c r="B21" s="1"/>
      <c r="C21" s="1"/>
      <c r="D21" s="1"/>
      <c r="E21" s="1"/>
      <c r="F21" s="1"/>
      <c r="G21" s="1"/>
      <c r="H21" s="4"/>
      <c r="I21" s="5"/>
      <c r="J21" s="11"/>
      <c r="K21" s="1"/>
      <c r="L21" s="1"/>
      <c r="M21" s="1"/>
      <c r="N21" s="4"/>
      <c r="O21" s="5"/>
      <c r="P21" s="11"/>
      <c r="Q21" s="7"/>
      <c r="R21" s="6"/>
      <c r="S21" s="11"/>
    </row>
    <row r="22" spans="2:19" x14ac:dyDescent="0.25">
      <c r="B22" s="1"/>
      <c r="C22" s="1"/>
      <c r="D22" s="1"/>
      <c r="E22" s="1"/>
      <c r="F22" s="1"/>
      <c r="G22" s="1"/>
      <c r="H22" s="4"/>
      <c r="I22" s="5"/>
      <c r="J22" s="11"/>
      <c r="K22" s="1"/>
      <c r="L22" s="1"/>
      <c r="M22" s="1"/>
      <c r="N22" s="4"/>
      <c r="O22" s="5"/>
      <c r="P22" s="11"/>
      <c r="Q22" s="7"/>
      <c r="R22" s="6"/>
      <c r="S22" s="11"/>
    </row>
    <row r="23" spans="2:19" x14ac:dyDescent="0.25">
      <c r="B23" s="1"/>
      <c r="C23" s="1"/>
      <c r="D23" s="1"/>
      <c r="E23" s="1"/>
      <c r="F23" s="1"/>
      <c r="G23" s="1"/>
      <c r="H23" s="4"/>
      <c r="I23" s="5"/>
      <c r="J23" s="11"/>
      <c r="K23" s="1"/>
      <c r="L23" s="1"/>
      <c r="M23" s="1"/>
      <c r="N23" s="4"/>
      <c r="O23" s="5"/>
      <c r="P23" s="11"/>
      <c r="Q23" s="7"/>
      <c r="R23" s="6"/>
      <c r="S23" s="11"/>
    </row>
    <row r="24" spans="2:19" x14ac:dyDescent="0.25">
      <c r="B24" s="1"/>
      <c r="C24" s="1"/>
      <c r="D24" s="1"/>
      <c r="E24" s="1"/>
      <c r="F24" s="1"/>
      <c r="G24" s="1"/>
      <c r="H24" s="4"/>
      <c r="I24" s="5"/>
      <c r="J24" s="11"/>
      <c r="K24" s="1"/>
      <c r="L24" s="1"/>
      <c r="M24" s="1"/>
      <c r="N24" s="4"/>
      <c r="O24" s="5"/>
      <c r="P24" s="11"/>
      <c r="Q24" s="7"/>
      <c r="R24" s="6"/>
      <c r="S24" s="11"/>
    </row>
    <row r="25" spans="2:19" x14ac:dyDescent="0.25">
      <c r="B25" s="1"/>
      <c r="C25" s="1"/>
      <c r="D25" s="1"/>
      <c r="E25" s="1"/>
      <c r="F25" s="1"/>
      <c r="G25" s="1"/>
      <c r="H25" s="4"/>
      <c r="I25" s="5"/>
      <c r="J25" s="11"/>
      <c r="K25" s="1"/>
      <c r="L25" s="1"/>
      <c r="M25" s="1"/>
      <c r="N25" s="4"/>
      <c r="O25" s="5"/>
      <c r="P25" s="11"/>
      <c r="Q25" s="7"/>
      <c r="R25" s="6"/>
      <c r="S25" s="11"/>
    </row>
    <row r="26" spans="2:19" x14ac:dyDescent="0.25">
      <c r="B26" s="1"/>
      <c r="C26" s="1"/>
      <c r="D26" s="1"/>
      <c r="E26" s="1"/>
      <c r="F26" s="1"/>
      <c r="G26" s="1"/>
      <c r="H26" s="4"/>
      <c r="I26" s="5"/>
      <c r="J26" s="11"/>
      <c r="K26" s="1"/>
      <c r="L26" s="1"/>
      <c r="M26" s="1"/>
      <c r="N26" s="4"/>
      <c r="O26" s="5"/>
      <c r="P26" s="11"/>
      <c r="Q26" s="7"/>
      <c r="R26" s="6"/>
      <c r="S26" s="11"/>
    </row>
    <row r="27" spans="2:19" x14ac:dyDescent="0.25">
      <c r="B27" s="1"/>
      <c r="C27" s="1"/>
      <c r="D27" s="1"/>
      <c r="E27" s="1"/>
      <c r="F27" s="1"/>
      <c r="G27" s="1"/>
      <c r="H27" s="4"/>
      <c r="I27" s="5"/>
      <c r="J27" s="11"/>
      <c r="K27" s="1"/>
      <c r="L27" s="1"/>
      <c r="M27" s="1"/>
      <c r="N27" s="4"/>
      <c r="O27" s="5"/>
      <c r="P27" s="11"/>
      <c r="Q27" s="7"/>
      <c r="R27" s="6"/>
      <c r="S27" s="11"/>
    </row>
    <row r="28" spans="2:19" x14ac:dyDescent="0.25">
      <c r="B28" s="1"/>
      <c r="C28" s="1"/>
      <c r="D28" s="1"/>
      <c r="E28" s="1"/>
      <c r="F28" s="1"/>
      <c r="G28" s="1"/>
      <c r="H28" s="4"/>
      <c r="I28" s="5"/>
      <c r="J28" s="11"/>
      <c r="K28" s="1"/>
      <c r="L28" s="1"/>
      <c r="M28" s="1"/>
      <c r="N28" s="4"/>
      <c r="O28" s="5"/>
      <c r="P28" s="11"/>
      <c r="Q28" s="7"/>
      <c r="R28" s="6"/>
      <c r="S28" s="11"/>
    </row>
    <row r="29" spans="2:19" x14ac:dyDescent="0.25">
      <c r="B29" s="1"/>
      <c r="C29" s="1"/>
      <c r="D29" s="1"/>
      <c r="E29" s="1"/>
      <c r="F29" s="1"/>
      <c r="G29" s="1"/>
      <c r="H29" s="4"/>
      <c r="I29" s="5"/>
      <c r="J29" s="11"/>
      <c r="K29" s="1"/>
      <c r="L29" s="1"/>
      <c r="M29" s="1"/>
      <c r="N29" s="4"/>
      <c r="O29" s="5"/>
      <c r="P29" s="11"/>
      <c r="Q29" s="7"/>
      <c r="R29" s="6"/>
      <c r="S29" s="11"/>
    </row>
    <row r="30" spans="2:19" x14ac:dyDescent="0.25">
      <c r="B30" s="1"/>
      <c r="C30" s="1"/>
      <c r="D30" s="1"/>
      <c r="E30" s="1"/>
      <c r="F30" s="1"/>
      <c r="G30" s="1"/>
      <c r="H30" s="4"/>
      <c r="I30" s="5"/>
      <c r="J30" s="11"/>
      <c r="K30" s="1"/>
      <c r="L30" s="1"/>
      <c r="M30" s="1"/>
      <c r="N30" s="4"/>
      <c r="O30" s="5"/>
      <c r="P30" s="11"/>
      <c r="Q30" s="7"/>
      <c r="R30" s="6"/>
      <c r="S30" s="11"/>
    </row>
    <row r="31" spans="2:19" x14ac:dyDescent="0.25">
      <c r="B31" s="1"/>
      <c r="C31" s="1"/>
      <c r="D31" s="1"/>
      <c r="E31" s="1"/>
      <c r="F31" s="1"/>
      <c r="G31" s="1"/>
      <c r="H31" s="4"/>
      <c r="I31" s="5"/>
      <c r="J31" s="11"/>
      <c r="K31" s="1"/>
      <c r="L31" s="1"/>
      <c r="M31" s="1"/>
      <c r="N31" s="4"/>
      <c r="O31" s="5"/>
      <c r="P31" s="11"/>
      <c r="Q31" s="7"/>
      <c r="R31" s="6"/>
      <c r="S31" s="11"/>
    </row>
    <row r="32" spans="2:19" x14ac:dyDescent="0.25">
      <c r="B32" s="1"/>
      <c r="C32" s="1"/>
      <c r="D32" s="1"/>
      <c r="E32" s="1"/>
      <c r="F32" s="1"/>
      <c r="G32" s="1"/>
      <c r="H32" s="4"/>
      <c r="I32" s="5"/>
      <c r="J32" s="11"/>
      <c r="K32" s="1"/>
      <c r="L32" s="1"/>
      <c r="M32" s="1"/>
      <c r="N32" s="4"/>
      <c r="O32" s="5"/>
      <c r="P32" s="11"/>
      <c r="Q32" s="7"/>
      <c r="R32" s="6"/>
      <c r="S32" s="11"/>
    </row>
    <row r="33" spans="2:19" x14ac:dyDescent="0.25">
      <c r="B33" s="1"/>
      <c r="C33" s="1"/>
      <c r="D33" s="1"/>
      <c r="E33" s="1"/>
      <c r="F33" s="1"/>
      <c r="G33" s="1"/>
      <c r="H33" s="4"/>
      <c r="I33" s="5"/>
      <c r="J33" s="11"/>
      <c r="K33" s="1"/>
      <c r="L33" s="1"/>
      <c r="M33" s="1"/>
      <c r="N33" s="4"/>
      <c r="O33" s="5"/>
      <c r="P33" s="11"/>
      <c r="Q33" s="7"/>
      <c r="R33" s="6"/>
      <c r="S33" s="11"/>
    </row>
    <row r="34" spans="2:19" x14ac:dyDescent="0.25">
      <c r="B34" s="1"/>
      <c r="C34" s="1"/>
      <c r="D34" s="1"/>
      <c r="E34" s="1"/>
      <c r="F34" s="1"/>
      <c r="G34" s="1"/>
      <c r="H34" s="4"/>
      <c r="I34" s="5"/>
      <c r="J34" s="11"/>
      <c r="K34" s="1"/>
      <c r="L34" s="1"/>
      <c r="M34" s="1"/>
      <c r="N34" s="4"/>
      <c r="O34" s="5"/>
      <c r="P34" s="11"/>
      <c r="Q34" s="7"/>
      <c r="R34" s="6"/>
      <c r="S34" s="11"/>
    </row>
    <row r="35" spans="2:19" x14ac:dyDescent="0.25">
      <c r="B35" s="1"/>
      <c r="C35" s="1"/>
      <c r="D35" s="1"/>
      <c r="E35" s="1"/>
      <c r="F35" s="1"/>
      <c r="G35" s="1"/>
      <c r="H35" s="4"/>
      <c r="I35" s="5"/>
      <c r="J35" s="11"/>
      <c r="K35" s="1"/>
      <c r="L35" s="1"/>
      <c r="M35" s="1"/>
      <c r="N35" s="4"/>
      <c r="O35" s="5"/>
      <c r="P35" s="11"/>
      <c r="Q35" s="7"/>
      <c r="R35" s="6"/>
      <c r="S35" s="11"/>
    </row>
    <row r="36" spans="2:19" x14ac:dyDescent="0.25">
      <c r="B36" s="1"/>
      <c r="C36" s="1"/>
      <c r="D36" s="1"/>
      <c r="E36" s="1"/>
      <c r="F36" s="1"/>
      <c r="G36" s="1"/>
      <c r="H36" s="4"/>
      <c r="I36" s="5"/>
      <c r="J36" s="11"/>
      <c r="K36" s="1"/>
      <c r="L36" s="1"/>
      <c r="M36" s="1"/>
      <c r="N36" s="4"/>
      <c r="O36" s="5"/>
      <c r="P36" s="11"/>
      <c r="Q36" s="7"/>
      <c r="R36" s="6"/>
      <c r="S36" s="11"/>
    </row>
    <row r="37" spans="2:19" x14ac:dyDescent="0.25">
      <c r="B37" s="1"/>
      <c r="C37" s="1"/>
      <c r="D37" s="1"/>
      <c r="E37" s="1"/>
      <c r="F37" s="1"/>
      <c r="G37" s="1"/>
      <c r="H37" s="4"/>
      <c r="I37" s="5"/>
      <c r="J37" s="11"/>
      <c r="K37" s="1"/>
      <c r="L37" s="1"/>
      <c r="M37" s="1"/>
      <c r="N37" s="4"/>
      <c r="O37" s="5"/>
      <c r="P37" s="11"/>
      <c r="Q37" s="7"/>
      <c r="R37" s="6"/>
      <c r="S37" s="11"/>
    </row>
    <row r="38" spans="2:19" x14ac:dyDescent="0.25">
      <c r="B38" s="1"/>
      <c r="C38" s="1"/>
      <c r="D38" s="1"/>
      <c r="E38" s="1"/>
      <c r="F38" s="1"/>
      <c r="G38" s="1"/>
      <c r="H38" s="4"/>
      <c r="I38" s="5"/>
      <c r="J38" s="11"/>
      <c r="K38" s="1"/>
      <c r="L38" s="1"/>
      <c r="M38" s="1"/>
      <c r="N38" s="4"/>
      <c r="O38" s="5"/>
      <c r="P38" s="11"/>
      <c r="Q38" s="7"/>
      <c r="R38" s="6"/>
      <c r="S38" s="11"/>
    </row>
    <row r="39" spans="2:19" x14ac:dyDescent="0.25">
      <c r="B39" s="1"/>
      <c r="C39" s="1"/>
      <c r="D39" s="1"/>
      <c r="E39" s="1"/>
      <c r="F39" s="1"/>
      <c r="G39" s="1"/>
      <c r="H39" s="4"/>
      <c r="I39" s="5"/>
      <c r="J39" s="11"/>
      <c r="K39" s="1"/>
      <c r="L39" s="1"/>
      <c r="M39" s="1"/>
      <c r="N39" s="4"/>
      <c r="O39" s="5"/>
      <c r="P39" s="11"/>
      <c r="Q39" s="7"/>
      <c r="R39" s="6"/>
      <c r="S39" s="11"/>
    </row>
    <row r="40" spans="2:19" x14ac:dyDescent="0.25">
      <c r="B40" s="1"/>
      <c r="C40" s="1"/>
      <c r="D40" s="1"/>
      <c r="E40" s="1"/>
      <c r="F40" s="1"/>
      <c r="G40" s="1"/>
      <c r="H40" s="4"/>
      <c r="I40" s="5"/>
      <c r="J40" s="11"/>
      <c r="K40" s="1"/>
      <c r="L40" s="1"/>
      <c r="M40" s="1"/>
      <c r="N40" s="4"/>
      <c r="O40" s="5"/>
      <c r="P40" s="11"/>
      <c r="Q40" s="7"/>
      <c r="R40" s="6"/>
      <c r="S40" s="11"/>
    </row>
    <row r="41" spans="2:19" x14ac:dyDescent="0.25">
      <c r="B41" s="24"/>
      <c r="C41" s="24"/>
      <c r="D41" s="15"/>
      <c r="E41" s="16"/>
      <c r="F41" s="16"/>
      <c r="G41" s="16"/>
      <c r="H41" s="17"/>
      <c r="I41" s="1" t="s">
        <v>14</v>
      </c>
      <c r="J41" s="9" t="s">
        <v>10</v>
      </c>
      <c r="K41" s="15"/>
      <c r="L41" s="16"/>
      <c r="M41" s="16"/>
      <c r="N41" s="17"/>
      <c r="O41" s="1" t="s">
        <v>14</v>
      </c>
      <c r="P41" s="9" t="s">
        <v>10</v>
      </c>
      <c r="Q41" s="2"/>
      <c r="R41" s="2"/>
      <c r="S41" s="2"/>
    </row>
    <row r="42" spans="2:19" x14ac:dyDescent="0.25">
      <c r="B42" s="25"/>
      <c r="C42" s="25"/>
      <c r="D42" s="15" t="s">
        <v>19</v>
      </c>
      <c r="E42" s="16"/>
      <c r="F42" s="16"/>
      <c r="G42" s="16"/>
      <c r="H42" s="17"/>
      <c r="I42" s="8">
        <f>COUNTA(C9:C40)</f>
        <v>6</v>
      </c>
      <c r="J42" s="8">
        <v>100</v>
      </c>
      <c r="K42" s="15" t="s">
        <v>19</v>
      </c>
      <c r="L42" s="16"/>
      <c r="M42" s="16"/>
      <c r="N42" s="17"/>
      <c r="O42" s="8">
        <f>COUNTA(C9:C40)</f>
        <v>6</v>
      </c>
      <c r="P42" s="8">
        <v>100</v>
      </c>
      <c r="Q42" s="2"/>
      <c r="R42" s="2"/>
      <c r="S42" s="2"/>
    </row>
    <row r="43" spans="2:19" x14ac:dyDescent="0.25">
      <c r="B43" s="25"/>
      <c r="C43" s="25"/>
      <c r="D43" s="15" t="s">
        <v>24</v>
      </c>
      <c r="E43" s="16"/>
      <c r="F43" s="16"/>
      <c r="G43" s="16"/>
      <c r="H43" s="17"/>
      <c r="I43" s="12">
        <f>COUNTIF(J9:J40,"І ур")</f>
        <v>6</v>
      </c>
      <c r="J43" s="3">
        <f>(I43/I42)*100</f>
        <v>100</v>
      </c>
      <c r="K43" s="15" t="s">
        <v>24</v>
      </c>
      <c r="L43" s="16"/>
      <c r="M43" s="16"/>
      <c r="N43" s="17"/>
      <c r="O43" s="12">
        <f>COUNTIF(P9:P40,"І ур")</f>
        <v>5</v>
      </c>
      <c r="P43" s="3">
        <f>(O43/O42)*100</f>
        <v>83.333333333333343</v>
      </c>
      <c r="Q43" s="2"/>
      <c r="R43" s="2"/>
      <c r="S43" s="2"/>
    </row>
    <row r="44" spans="2:19" x14ac:dyDescent="0.25">
      <c r="B44" s="25"/>
      <c r="C44" s="25"/>
      <c r="D44" s="15" t="s">
        <v>25</v>
      </c>
      <c r="E44" s="16"/>
      <c r="F44" s="16"/>
      <c r="G44" s="16"/>
      <c r="H44" s="17"/>
      <c r="I44" s="12">
        <f>COUNTIF(J9:J40,"ІІ ур")</f>
        <v>0</v>
      </c>
      <c r="J44" s="3">
        <f>(I44/I42)*100</f>
        <v>0</v>
      </c>
      <c r="K44" s="15" t="s">
        <v>25</v>
      </c>
      <c r="L44" s="16"/>
      <c r="M44" s="16"/>
      <c r="N44" s="17"/>
      <c r="O44" s="12">
        <f>COUNTIF(P9:P40,"ІІ ур")</f>
        <v>1</v>
      </c>
      <c r="P44" s="3">
        <f>(O44/O42)*100</f>
        <v>16.666666666666664</v>
      </c>
      <c r="Q44" s="2"/>
      <c r="R44" s="2"/>
      <c r="S44" s="2"/>
    </row>
    <row r="45" spans="2:19" x14ac:dyDescent="0.25">
      <c r="B45" s="25"/>
      <c r="C45" s="25"/>
      <c r="D45" s="15" t="s">
        <v>26</v>
      </c>
      <c r="E45" s="16"/>
      <c r="F45" s="16"/>
      <c r="G45" s="16"/>
      <c r="H45" s="17"/>
      <c r="I45" s="12">
        <f>COUNTIF(J9:J40,"ІІІ ур")</f>
        <v>0</v>
      </c>
      <c r="J45" s="3">
        <f>(I45/I42)*100</f>
        <v>0</v>
      </c>
      <c r="K45" s="15" t="s">
        <v>26</v>
      </c>
      <c r="L45" s="16"/>
      <c r="M45" s="16"/>
      <c r="N45" s="17"/>
      <c r="O45" s="12">
        <f>COUNTIF(P9:P40,"ІІІ ур")</f>
        <v>0</v>
      </c>
      <c r="P45" s="3">
        <f>(O45/O42)*100</f>
        <v>0</v>
      </c>
      <c r="Q45" s="2"/>
      <c r="R45" s="2"/>
      <c r="S45" s="2"/>
    </row>
    <row r="46" spans="2:19" x14ac:dyDescent="0.25">
      <c r="B46" s="25"/>
      <c r="C46" s="25"/>
      <c r="D46" s="15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7"/>
      <c r="R46" s="1" t="s">
        <v>14</v>
      </c>
      <c r="S46" s="9" t="s">
        <v>10</v>
      </c>
    </row>
    <row r="47" spans="2:19" x14ac:dyDescent="0.25">
      <c r="B47" s="25"/>
      <c r="C47" s="25"/>
      <c r="D47" s="28" t="s">
        <v>20</v>
      </c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30"/>
      <c r="R47" s="8">
        <f>COUNTA(C9:C40)</f>
        <v>6</v>
      </c>
      <c r="S47" s="8">
        <v>100</v>
      </c>
    </row>
    <row r="48" spans="2:19" x14ac:dyDescent="0.25">
      <c r="B48" s="25"/>
      <c r="C48" s="25"/>
      <c r="D48" s="27" t="s">
        <v>21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12">
        <f>COUNTIF(S9:S40,"І ур")</f>
        <v>6</v>
      </c>
      <c r="S48" s="3">
        <f>(R48/R47)*100</f>
        <v>100</v>
      </c>
    </row>
    <row r="49" spans="2:19" x14ac:dyDescent="0.25">
      <c r="B49" s="25"/>
      <c r="C49" s="25"/>
      <c r="D49" s="27" t="s">
        <v>22</v>
      </c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12">
        <f>COUNTIF(S9:S40,"ІІ ур")</f>
        <v>0</v>
      </c>
      <c r="S49" s="3">
        <f>(R49/R47)*100</f>
        <v>0</v>
      </c>
    </row>
    <row r="50" spans="2:19" x14ac:dyDescent="0.25">
      <c r="B50" s="26"/>
      <c r="C50" s="26"/>
      <c r="D50" s="27" t="s">
        <v>23</v>
      </c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12">
        <f>COUNTIF(S9:S40,"ІІІ ур")</f>
        <v>0</v>
      </c>
      <c r="S50" s="3">
        <f>(R50/R47)*100</f>
        <v>0</v>
      </c>
    </row>
    <row r="107" spans="8:9" x14ac:dyDescent="0.25">
      <c r="H107" s="10">
        <v>1</v>
      </c>
      <c r="I107" s="10" t="s">
        <v>16</v>
      </c>
    </row>
    <row r="108" spans="8:9" x14ac:dyDescent="0.25">
      <c r="H108" s="10">
        <v>1.6</v>
      </c>
      <c r="I108" s="10" t="s">
        <v>17</v>
      </c>
    </row>
    <row r="109" spans="8:9" x14ac:dyDescent="0.25">
      <c r="H109" s="10">
        <v>2.6</v>
      </c>
      <c r="I109" s="10" t="s">
        <v>18</v>
      </c>
    </row>
  </sheetData>
  <mergeCells count="34">
    <mergeCell ref="A2:T2"/>
    <mergeCell ref="A3:T3"/>
    <mergeCell ref="A4:T4"/>
    <mergeCell ref="B6:S6"/>
    <mergeCell ref="B7:B8"/>
    <mergeCell ref="C7:C8"/>
    <mergeCell ref="D7:G7"/>
    <mergeCell ref="K7:M7"/>
    <mergeCell ref="Q7:Q8"/>
    <mergeCell ref="R7:R8"/>
    <mergeCell ref="S7:S8"/>
    <mergeCell ref="H7:H8"/>
    <mergeCell ref="B41:B50"/>
    <mergeCell ref="C41:C50"/>
    <mergeCell ref="D41:H41"/>
    <mergeCell ref="D42:H42"/>
    <mergeCell ref="D48:Q48"/>
    <mergeCell ref="D49:Q49"/>
    <mergeCell ref="D50:Q50"/>
    <mergeCell ref="K41:N41"/>
    <mergeCell ref="K44:N44"/>
    <mergeCell ref="K45:N45"/>
    <mergeCell ref="D47:Q47"/>
    <mergeCell ref="D45:H45"/>
    <mergeCell ref="K42:N42"/>
    <mergeCell ref="K43:N43"/>
    <mergeCell ref="D43:H43"/>
    <mergeCell ref="D46:Q46"/>
    <mergeCell ref="D44:H44"/>
    <mergeCell ref="I7:I8"/>
    <mergeCell ref="J7:J8"/>
    <mergeCell ref="O7:O8"/>
    <mergeCell ref="P7:P8"/>
    <mergeCell ref="N7:N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80"/>
  <sheetViews>
    <sheetView topLeftCell="A5" zoomScale="73" zoomScaleNormal="73" workbookViewId="0">
      <selection activeCell="AD12" sqref="AD12"/>
    </sheetView>
  </sheetViews>
  <sheetFormatPr defaultRowHeight="15" x14ac:dyDescent="0.25"/>
  <cols>
    <col min="2" max="2" width="5.28515625" customWidth="1"/>
    <col min="3" max="3" width="33.85546875" customWidth="1"/>
    <col min="4" max="4" width="9.85546875" customWidth="1"/>
    <col min="5" max="5" width="9.5703125" customWidth="1"/>
    <col min="6" max="6" width="8.5703125" customWidth="1"/>
    <col min="7" max="7" width="9.5703125" customWidth="1"/>
    <col min="8" max="8" width="12.5703125" customWidth="1"/>
    <col min="9" max="9" width="12.140625" customWidth="1"/>
    <col min="10" max="10" width="5.7109375" customWidth="1"/>
    <col min="11" max="11" width="5.140625" customWidth="1"/>
    <col min="12" max="12" width="9" customWidth="1"/>
    <col min="13" max="13" width="14.42578125" customWidth="1"/>
    <col min="14" max="14" width="15.85546875" customWidth="1"/>
    <col min="15" max="16" width="9" customWidth="1"/>
    <col min="17" max="17" width="9.28515625" customWidth="1"/>
    <col min="18" max="19" width="5.42578125" customWidth="1"/>
    <col min="20" max="20" width="8.85546875" customWidth="1"/>
    <col min="21" max="21" width="12" customWidth="1"/>
    <col min="22" max="22" width="9.5703125" customWidth="1"/>
    <col min="23" max="23" width="7.140625" customWidth="1"/>
    <col min="24" max="24" width="9.140625" customWidth="1"/>
    <col min="25" max="25" width="4.28515625" customWidth="1"/>
    <col min="26" max="26" width="5.28515625" customWidth="1"/>
    <col min="27" max="27" width="8.7109375" customWidth="1"/>
  </cols>
  <sheetData>
    <row r="2" spans="1:3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1" x14ac:dyDescent="0.25">
      <c r="A3" s="31" t="s">
        <v>71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</row>
    <row r="4" spans="1:31" x14ac:dyDescent="0.25">
      <c r="A4" s="31" t="s">
        <v>73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</row>
    <row r="6" spans="1:31" x14ac:dyDescent="0.25">
      <c r="B6" s="32" t="s">
        <v>2</v>
      </c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2"/>
      <c r="AC6" s="32"/>
      <c r="AD6" s="32"/>
    </row>
    <row r="7" spans="1:31" ht="62.25" customHeight="1" x14ac:dyDescent="0.25">
      <c r="B7" s="48" t="s">
        <v>3</v>
      </c>
      <c r="C7" s="49" t="s">
        <v>4</v>
      </c>
      <c r="D7" s="36" t="s">
        <v>28</v>
      </c>
      <c r="E7" s="37"/>
      <c r="F7" s="37"/>
      <c r="G7" s="37"/>
      <c r="H7" s="37"/>
      <c r="I7" s="50"/>
      <c r="J7" s="47" t="s">
        <v>11</v>
      </c>
      <c r="K7" s="45" t="s">
        <v>12</v>
      </c>
      <c r="L7" s="46" t="s">
        <v>15</v>
      </c>
      <c r="M7" s="38" t="s">
        <v>5</v>
      </c>
      <c r="N7" s="38"/>
      <c r="O7" s="38"/>
      <c r="P7" s="38"/>
      <c r="Q7" s="38"/>
      <c r="R7" s="47" t="s">
        <v>11</v>
      </c>
      <c r="S7" s="45" t="s">
        <v>12</v>
      </c>
      <c r="T7" s="46" t="s">
        <v>15</v>
      </c>
      <c r="U7" s="38" t="s">
        <v>6</v>
      </c>
      <c r="V7" s="38"/>
      <c r="W7" s="38"/>
      <c r="X7" s="38"/>
      <c r="Y7" s="47" t="s">
        <v>11</v>
      </c>
      <c r="Z7" s="45" t="s">
        <v>12</v>
      </c>
      <c r="AA7" s="46" t="s">
        <v>15</v>
      </c>
      <c r="AB7" s="39" t="s">
        <v>7</v>
      </c>
      <c r="AC7" s="51" t="s">
        <v>8</v>
      </c>
      <c r="AD7" s="52" t="s">
        <v>9</v>
      </c>
    </row>
    <row r="8" spans="1:31" ht="224.25" customHeight="1" x14ac:dyDescent="0.25">
      <c r="B8" s="48"/>
      <c r="C8" s="48"/>
      <c r="D8" s="13" t="s">
        <v>36</v>
      </c>
      <c r="E8" s="13" t="s">
        <v>37</v>
      </c>
      <c r="F8" s="13" t="s">
        <v>38</v>
      </c>
      <c r="G8" s="13" t="s">
        <v>39</v>
      </c>
      <c r="H8" s="13" t="s">
        <v>40</v>
      </c>
      <c r="I8" s="13" t="s">
        <v>41</v>
      </c>
      <c r="J8" s="47"/>
      <c r="K8" s="45"/>
      <c r="L8" s="46"/>
      <c r="M8" s="13" t="s">
        <v>42</v>
      </c>
      <c r="N8" s="13" t="s">
        <v>43</v>
      </c>
      <c r="O8" s="13" t="s">
        <v>44</v>
      </c>
      <c r="P8" s="13" t="s">
        <v>45</v>
      </c>
      <c r="Q8" s="13" t="s">
        <v>46</v>
      </c>
      <c r="R8" s="47"/>
      <c r="S8" s="45"/>
      <c r="T8" s="46"/>
      <c r="U8" s="13" t="s">
        <v>47</v>
      </c>
      <c r="V8" s="13" t="s">
        <v>48</v>
      </c>
      <c r="W8" s="13" t="s">
        <v>49</v>
      </c>
      <c r="X8" s="13" t="s">
        <v>50</v>
      </c>
      <c r="Y8" s="47"/>
      <c r="Z8" s="45"/>
      <c r="AA8" s="46"/>
      <c r="AB8" s="40"/>
      <c r="AC8" s="51"/>
      <c r="AD8" s="52"/>
    </row>
    <row r="9" spans="1:31" x14ac:dyDescent="0.25">
      <c r="B9" s="1">
        <v>1</v>
      </c>
      <c r="C9" s="1" t="s">
        <v>74</v>
      </c>
      <c r="D9" s="1">
        <v>2</v>
      </c>
      <c r="E9" s="1">
        <v>2</v>
      </c>
      <c r="F9" s="1">
        <v>3</v>
      </c>
      <c r="G9" s="1">
        <v>2</v>
      </c>
      <c r="H9" s="1">
        <v>2</v>
      </c>
      <c r="I9" s="1">
        <v>3</v>
      </c>
      <c r="J9" s="4">
        <f>SUM(D9:I9)</f>
        <v>14</v>
      </c>
      <c r="K9" s="5">
        <f>AVERAGE(D9:I9)</f>
        <v>2.3333333333333335</v>
      </c>
      <c r="L9" s="11" t="str">
        <f t="shared" ref="L9:L14" si="0">IF(D9="","",VLOOKUP(K9,$J$78:$K$80,2,TRUE))</f>
        <v>ІІ ур</v>
      </c>
      <c r="M9" s="1">
        <v>2</v>
      </c>
      <c r="N9" s="1">
        <v>2</v>
      </c>
      <c r="O9" s="1">
        <v>3</v>
      </c>
      <c r="P9" s="1">
        <v>3</v>
      </c>
      <c r="Q9" s="1">
        <v>3</v>
      </c>
      <c r="R9" s="4">
        <f>SUM(M9:Q9)</f>
        <v>13</v>
      </c>
      <c r="S9" s="5">
        <f>AVERAGE(M9:Q9)</f>
        <v>2.6</v>
      </c>
      <c r="T9" s="11" t="str">
        <f t="shared" ref="T9:T14" si="1">IF(K9="","",VLOOKUP(S9,$J$78:$K$80,2,TRUE))</f>
        <v>ІІІ ур</v>
      </c>
      <c r="U9" s="1">
        <v>2</v>
      </c>
      <c r="V9" s="1">
        <v>2</v>
      </c>
      <c r="W9" s="1">
        <v>1</v>
      </c>
      <c r="X9" s="1">
        <v>1</v>
      </c>
      <c r="Y9" s="4">
        <f t="shared" ref="Y9:Y14" si="2">SUM(U9:X9)</f>
        <v>6</v>
      </c>
      <c r="Z9" s="5">
        <f t="shared" ref="Z9:Z14" si="3">AVERAGE(U9:X9)</f>
        <v>1.5</v>
      </c>
      <c r="AA9" s="11" t="str">
        <f t="shared" ref="AA9:AA14" si="4">IF(U9="","",VLOOKUP(Z9,$J$78:$K$80,2,TRUE))</f>
        <v>І ур</v>
      </c>
      <c r="AB9" s="7">
        <f>J9+R9+Y9</f>
        <v>33</v>
      </c>
      <c r="AC9" s="6">
        <f>AB9/15</f>
        <v>2.2000000000000002</v>
      </c>
      <c r="AD9" s="11" t="str">
        <f>IF(X9="","",VLOOKUP(AC9,$J$78:$K$80,2,TRUE))</f>
        <v>ІІ ур</v>
      </c>
    </row>
    <row r="10" spans="1:31" x14ac:dyDescent="0.25">
      <c r="B10" s="1">
        <v>2</v>
      </c>
      <c r="C10" s="1" t="s">
        <v>75</v>
      </c>
      <c r="D10" s="1">
        <v>2</v>
      </c>
      <c r="E10" s="1">
        <v>2</v>
      </c>
      <c r="F10" s="1">
        <v>3</v>
      </c>
      <c r="G10" s="1">
        <v>2</v>
      </c>
      <c r="H10" s="1">
        <v>2</v>
      </c>
      <c r="I10" s="1">
        <v>3</v>
      </c>
      <c r="J10" s="4">
        <v>14</v>
      </c>
      <c r="K10" s="5">
        <v>2.2999999999999998</v>
      </c>
      <c r="L10" s="11" t="str">
        <f t="shared" si="0"/>
        <v>ІІ ур</v>
      </c>
      <c r="M10" s="1">
        <v>2</v>
      </c>
      <c r="N10" s="1">
        <v>2</v>
      </c>
      <c r="O10" s="1">
        <v>3</v>
      </c>
      <c r="P10" s="1">
        <v>3</v>
      </c>
      <c r="Q10" s="1">
        <v>3</v>
      </c>
      <c r="R10" s="4">
        <v>13</v>
      </c>
      <c r="S10" s="5">
        <v>2.6</v>
      </c>
      <c r="T10" s="11" t="str">
        <f t="shared" si="1"/>
        <v>ІІІ ур</v>
      </c>
      <c r="U10" s="1">
        <v>2</v>
      </c>
      <c r="V10" s="1">
        <v>2</v>
      </c>
      <c r="W10" s="1">
        <v>1</v>
      </c>
      <c r="X10" s="1">
        <v>1</v>
      </c>
      <c r="Y10" s="4">
        <v>6</v>
      </c>
      <c r="Z10" s="5">
        <v>1.5</v>
      </c>
      <c r="AA10" s="11" t="str">
        <f t="shared" si="4"/>
        <v>І ур</v>
      </c>
      <c r="AB10" s="7">
        <v>33</v>
      </c>
      <c r="AC10" s="6">
        <v>2.2000000000000002</v>
      </c>
      <c r="AD10" s="11" t="str">
        <f>IF(X10="","",VLOOKUP(AC10,$J$78:$K$80,2,TRUE))</f>
        <v>ІІ ур</v>
      </c>
    </row>
    <row r="11" spans="1:31" x14ac:dyDescent="0.25">
      <c r="B11" s="1">
        <v>3</v>
      </c>
      <c r="C11" s="1" t="s">
        <v>76</v>
      </c>
      <c r="D11" s="1">
        <v>2</v>
      </c>
      <c r="E11" s="1">
        <v>2</v>
      </c>
      <c r="F11" s="1">
        <v>3</v>
      </c>
      <c r="G11" s="1">
        <v>2</v>
      </c>
      <c r="H11" s="1">
        <v>2</v>
      </c>
      <c r="I11" s="1">
        <v>3</v>
      </c>
      <c r="J11" s="4">
        <v>14</v>
      </c>
      <c r="K11" s="5">
        <v>2.2999999999999998</v>
      </c>
      <c r="L11" s="11" t="str">
        <f t="shared" si="0"/>
        <v>ІІ ур</v>
      </c>
      <c r="M11" s="1">
        <v>2</v>
      </c>
      <c r="N11" s="1">
        <v>2</v>
      </c>
      <c r="O11" s="1">
        <v>3</v>
      </c>
      <c r="P11" s="1">
        <v>3</v>
      </c>
      <c r="Q11" s="1">
        <v>3</v>
      </c>
      <c r="R11" s="4">
        <v>13</v>
      </c>
      <c r="S11" s="5">
        <v>2.6</v>
      </c>
      <c r="T11" s="11" t="str">
        <f t="shared" si="1"/>
        <v>ІІІ ур</v>
      </c>
      <c r="U11" s="1">
        <v>2</v>
      </c>
      <c r="V11" s="1">
        <v>2</v>
      </c>
      <c r="W11" s="1">
        <v>1</v>
      </c>
      <c r="X11" s="1">
        <v>1</v>
      </c>
      <c r="Y11" s="4">
        <v>6</v>
      </c>
      <c r="Z11" s="5">
        <v>1.5</v>
      </c>
      <c r="AA11" s="11" t="str">
        <f t="shared" si="4"/>
        <v>І ур</v>
      </c>
      <c r="AB11" s="7">
        <v>33</v>
      </c>
      <c r="AC11" s="6">
        <v>2.2000000000000002</v>
      </c>
      <c r="AD11" s="11" t="str">
        <f>IF(X11="","",VLOOKUP(AC11,$J$78:$K$80,2,TRUE))</f>
        <v>ІІ ур</v>
      </c>
    </row>
    <row r="12" spans="1:31" x14ac:dyDescent="0.25">
      <c r="B12" s="1">
        <v>4</v>
      </c>
      <c r="C12" s="1" t="s">
        <v>77</v>
      </c>
      <c r="D12" s="1">
        <v>2</v>
      </c>
      <c r="E12" s="1">
        <v>2</v>
      </c>
      <c r="F12" s="1">
        <v>3</v>
      </c>
      <c r="G12" s="1">
        <v>2</v>
      </c>
      <c r="H12" s="1">
        <v>2</v>
      </c>
      <c r="I12" s="1">
        <v>3</v>
      </c>
      <c r="J12" s="4">
        <v>14</v>
      </c>
      <c r="K12" s="5">
        <v>2.2999999999999998</v>
      </c>
      <c r="L12" s="11" t="str">
        <f t="shared" si="0"/>
        <v>ІІ ур</v>
      </c>
      <c r="M12" s="1">
        <v>2</v>
      </c>
      <c r="N12" s="1">
        <v>2</v>
      </c>
      <c r="O12" s="1">
        <v>3</v>
      </c>
      <c r="P12" s="1">
        <v>3</v>
      </c>
      <c r="Q12" s="1">
        <v>3</v>
      </c>
      <c r="R12" s="4">
        <v>13</v>
      </c>
      <c r="S12" s="5">
        <v>2.6</v>
      </c>
      <c r="T12" s="11" t="str">
        <f t="shared" si="1"/>
        <v>ІІІ ур</v>
      </c>
      <c r="U12" s="1">
        <v>2</v>
      </c>
      <c r="V12" s="1">
        <v>2</v>
      </c>
      <c r="W12" s="1">
        <v>1</v>
      </c>
      <c r="X12" s="1">
        <v>1</v>
      </c>
      <c r="Y12" s="4">
        <v>6</v>
      </c>
      <c r="Z12" s="5">
        <v>1.5</v>
      </c>
      <c r="AA12" s="11" t="str">
        <f t="shared" si="4"/>
        <v>І ур</v>
      </c>
      <c r="AB12" s="7">
        <v>33</v>
      </c>
      <c r="AC12" s="6">
        <v>2.2000000000000002</v>
      </c>
      <c r="AD12" s="11" t="str">
        <f t="shared" ref="AD12:AD14" si="5">IF(X12="","",VLOOKUP(AC12,$J$78:$K$80,2,TRUE))</f>
        <v>ІІ ур</v>
      </c>
    </row>
    <row r="13" spans="1:31" x14ac:dyDescent="0.25">
      <c r="B13" s="1">
        <v>5</v>
      </c>
      <c r="C13" s="1" t="s">
        <v>78</v>
      </c>
      <c r="D13" s="1">
        <v>3</v>
      </c>
      <c r="E13" s="1">
        <v>2</v>
      </c>
      <c r="F13" s="1">
        <v>2</v>
      </c>
      <c r="G13" s="1">
        <v>3</v>
      </c>
      <c r="H13" s="1">
        <v>2</v>
      </c>
      <c r="I13" s="1">
        <v>3</v>
      </c>
      <c r="J13" s="4">
        <f t="shared" ref="J13:J14" si="6">SUM(D13:I13)</f>
        <v>15</v>
      </c>
      <c r="K13" s="5">
        <f t="shared" ref="K13:K14" si="7">AVERAGE(D13:I13)</f>
        <v>2.5</v>
      </c>
      <c r="L13" s="11" t="str">
        <f t="shared" si="0"/>
        <v>ІІ ур</v>
      </c>
      <c r="M13" s="1">
        <v>2</v>
      </c>
      <c r="N13" s="1">
        <v>2</v>
      </c>
      <c r="O13" s="1">
        <v>3</v>
      </c>
      <c r="P13" s="1">
        <v>3</v>
      </c>
      <c r="Q13" s="1">
        <v>3</v>
      </c>
      <c r="R13" s="4">
        <f t="shared" ref="R13:R14" si="8">SUM(M13:Q13)</f>
        <v>13</v>
      </c>
      <c r="S13" s="5">
        <f t="shared" ref="S13:S14" si="9">AVERAGE(M13:Q13)</f>
        <v>2.6</v>
      </c>
      <c r="T13" s="11" t="str">
        <f t="shared" si="1"/>
        <v>ІІІ ур</v>
      </c>
      <c r="U13" s="1">
        <v>2</v>
      </c>
      <c r="V13" s="1">
        <v>2</v>
      </c>
      <c r="W13" s="1">
        <v>1</v>
      </c>
      <c r="X13" s="1">
        <v>1</v>
      </c>
      <c r="Y13" s="4">
        <f t="shared" si="2"/>
        <v>6</v>
      </c>
      <c r="Z13" s="5">
        <f t="shared" si="3"/>
        <v>1.5</v>
      </c>
      <c r="AA13" s="11" t="str">
        <f t="shared" si="4"/>
        <v>І ур</v>
      </c>
      <c r="AB13" s="7">
        <f t="shared" ref="AB13:AB14" si="10">J13+R13+Y13</f>
        <v>34</v>
      </c>
      <c r="AC13" s="6">
        <f t="shared" ref="AC13:AC14" si="11">AB13/15</f>
        <v>2.2666666666666666</v>
      </c>
      <c r="AD13" s="11" t="str">
        <f t="shared" si="5"/>
        <v>ІІ ур</v>
      </c>
    </row>
    <row r="14" spans="1:31" x14ac:dyDescent="0.25">
      <c r="B14" s="1">
        <v>6</v>
      </c>
      <c r="C14" s="1" t="s">
        <v>79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  <c r="I14" s="1">
        <v>3</v>
      </c>
      <c r="J14" s="4">
        <f t="shared" si="6"/>
        <v>13</v>
      </c>
      <c r="K14" s="5">
        <f t="shared" si="7"/>
        <v>2.1666666666666665</v>
      </c>
      <c r="L14" s="11" t="str">
        <f t="shared" si="0"/>
        <v>ІІ ур</v>
      </c>
      <c r="M14" s="1">
        <v>2</v>
      </c>
      <c r="N14" s="1">
        <v>2</v>
      </c>
      <c r="O14" s="1">
        <v>3</v>
      </c>
      <c r="P14" s="1">
        <v>3</v>
      </c>
      <c r="Q14" s="1">
        <v>3</v>
      </c>
      <c r="R14" s="4">
        <f t="shared" si="8"/>
        <v>13</v>
      </c>
      <c r="S14" s="5">
        <f t="shared" si="9"/>
        <v>2.6</v>
      </c>
      <c r="T14" s="11" t="str">
        <f t="shared" si="1"/>
        <v>ІІІ ур</v>
      </c>
      <c r="U14" s="1">
        <v>2</v>
      </c>
      <c r="V14" s="1">
        <v>2</v>
      </c>
      <c r="W14" s="1">
        <v>1</v>
      </c>
      <c r="X14" s="1">
        <v>1</v>
      </c>
      <c r="Y14" s="4">
        <f t="shared" si="2"/>
        <v>6</v>
      </c>
      <c r="Z14" s="5">
        <f t="shared" si="3"/>
        <v>1.5</v>
      </c>
      <c r="AA14" s="11" t="str">
        <f t="shared" si="4"/>
        <v>І ур</v>
      </c>
      <c r="AB14" s="7">
        <f t="shared" si="10"/>
        <v>32</v>
      </c>
      <c r="AC14" s="6">
        <f t="shared" si="11"/>
        <v>2.1333333333333333</v>
      </c>
      <c r="AD14" s="11" t="str">
        <f t="shared" si="5"/>
        <v>ІІ ур</v>
      </c>
    </row>
    <row r="15" spans="1:31" x14ac:dyDescent="0.25">
      <c r="B15" s="24"/>
      <c r="C15" s="24"/>
      <c r="D15" s="15"/>
      <c r="E15" s="16"/>
      <c r="F15" s="16"/>
      <c r="G15" s="16"/>
      <c r="H15" s="16"/>
      <c r="I15" s="16"/>
      <c r="J15" s="17"/>
      <c r="K15" s="1" t="s">
        <v>14</v>
      </c>
      <c r="L15" s="9" t="s">
        <v>10</v>
      </c>
      <c r="M15" s="15"/>
      <c r="N15" s="16"/>
      <c r="O15" s="16"/>
      <c r="P15" s="16"/>
      <c r="Q15" s="16"/>
      <c r="R15" s="17"/>
      <c r="S15" s="1" t="s">
        <v>14</v>
      </c>
      <c r="T15" s="9" t="s">
        <v>10</v>
      </c>
      <c r="U15" s="15"/>
      <c r="V15" s="16"/>
      <c r="W15" s="16"/>
      <c r="X15" s="16"/>
      <c r="Y15" s="17"/>
      <c r="Z15" s="1" t="s">
        <v>14</v>
      </c>
      <c r="AA15" s="9" t="s">
        <v>10</v>
      </c>
      <c r="AB15" s="2"/>
      <c r="AC15" s="2"/>
      <c r="AD15" s="2"/>
    </row>
    <row r="16" spans="1:31" x14ac:dyDescent="0.25">
      <c r="B16" s="25"/>
      <c r="C16" s="25"/>
      <c r="D16" s="15" t="s">
        <v>19</v>
      </c>
      <c r="E16" s="16"/>
      <c r="F16" s="16"/>
      <c r="G16" s="16"/>
      <c r="H16" s="16"/>
      <c r="I16" s="16"/>
      <c r="J16" s="17"/>
      <c r="K16" s="14">
        <f>COUNTA(C9:C14)</f>
        <v>6</v>
      </c>
      <c r="L16" s="8">
        <v>100</v>
      </c>
      <c r="M16" s="15" t="s">
        <v>19</v>
      </c>
      <c r="N16" s="16"/>
      <c r="O16" s="16"/>
      <c r="P16" s="16"/>
      <c r="Q16" s="16"/>
      <c r="R16" s="17"/>
      <c r="S16" s="14">
        <f>COUNTA(C9:C14)</f>
        <v>6</v>
      </c>
      <c r="T16" s="8">
        <v>100</v>
      </c>
      <c r="U16" s="15" t="s">
        <v>19</v>
      </c>
      <c r="V16" s="16"/>
      <c r="W16" s="16"/>
      <c r="X16" s="16"/>
      <c r="Y16" s="17"/>
      <c r="Z16" s="8">
        <f>COUNTA(C9:C14)</f>
        <v>6</v>
      </c>
      <c r="AA16" s="8">
        <v>100</v>
      </c>
      <c r="AB16" s="2"/>
      <c r="AC16" s="2"/>
      <c r="AD16" s="2"/>
    </row>
    <row r="17" spans="2:30" x14ac:dyDescent="0.25">
      <c r="B17" s="25"/>
      <c r="C17" s="25"/>
      <c r="D17" s="15" t="s">
        <v>24</v>
      </c>
      <c r="E17" s="16"/>
      <c r="F17" s="16"/>
      <c r="G17" s="16"/>
      <c r="H17" s="16"/>
      <c r="I17" s="16"/>
      <c r="J17" s="17"/>
      <c r="K17" s="12">
        <f>COUNTIF(L9:L14,"І ур")</f>
        <v>0</v>
      </c>
      <c r="L17" s="3">
        <f>(K17/K16)*100</f>
        <v>0</v>
      </c>
      <c r="M17" s="15" t="s">
        <v>24</v>
      </c>
      <c r="N17" s="16"/>
      <c r="O17" s="16"/>
      <c r="P17" s="16"/>
      <c r="Q17" s="16"/>
      <c r="R17" s="17"/>
      <c r="S17" s="12">
        <f>COUNTIF(T9:T14,"І ур")</f>
        <v>0</v>
      </c>
      <c r="T17" s="3">
        <f>(S17/S16)*100</f>
        <v>0</v>
      </c>
      <c r="U17" s="15" t="s">
        <v>24</v>
      </c>
      <c r="V17" s="16"/>
      <c r="W17" s="16"/>
      <c r="X17" s="16"/>
      <c r="Y17" s="17"/>
      <c r="Z17" s="12">
        <f>COUNTIF(AA9:AA14,"І ур")</f>
        <v>6</v>
      </c>
      <c r="AA17" s="3">
        <f>(Z17/Z16)*100</f>
        <v>100</v>
      </c>
      <c r="AB17" s="2"/>
      <c r="AC17" s="2"/>
      <c r="AD17" s="2"/>
    </row>
    <row r="18" spans="2:30" x14ac:dyDescent="0.25">
      <c r="B18" s="25"/>
      <c r="C18" s="25"/>
      <c r="D18" s="15" t="s">
        <v>25</v>
      </c>
      <c r="E18" s="16"/>
      <c r="F18" s="16"/>
      <c r="G18" s="16"/>
      <c r="H18" s="16"/>
      <c r="I18" s="16"/>
      <c r="J18" s="17"/>
      <c r="K18" s="12">
        <f>COUNTIF(L9:L14,"ІІ ур")</f>
        <v>6</v>
      </c>
      <c r="L18" s="3">
        <f>(K18/K16)*100</f>
        <v>100</v>
      </c>
      <c r="M18" s="15" t="s">
        <v>25</v>
      </c>
      <c r="N18" s="16"/>
      <c r="O18" s="16"/>
      <c r="P18" s="16"/>
      <c r="Q18" s="16"/>
      <c r="R18" s="17"/>
      <c r="S18" s="12">
        <f>COUNTIF(T9:T14,"ІІ ур")</f>
        <v>0</v>
      </c>
      <c r="T18" s="3">
        <f>(S18/S16)*100</f>
        <v>0</v>
      </c>
      <c r="U18" s="15" t="s">
        <v>25</v>
      </c>
      <c r="V18" s="16"/>
      <c r="W18" s="16"/>
      <c r="X18" s="16"/>
      <c r="Y18" s="17"/>
      <c r="Z18" s="12">
        <f>COUNTIF(AA9:AA14,"ІІ ур")</f>
        <v>0</v>
      </c>
      <c r="AA18" s="3">
        <f>(Z18/Z16)*100</f>
        <v>0</v>
      </c>
      <c r="AB18" s="2"/>
      <c r="AC18" s="2"/>
      <c r="AD18" s="2"/>
    </row>
    <row r="19" spans="2:30" x14ac:dyDescent="0.25">
      <c r="B19" s="25"/>
      <c r="C19" s="25"/>
      <c r="D19" s="15" t="s">
        <v>26</v>
      </c>
      <c r="E19" s="16"/>
      <c r="F19" s="16"/>
      <c r="G19" s="16"/>
      <c r="H19" s="16"/>
      <c r="I19" s="16"/>
      <c r="J19" s="17"/>
      <c r="K19" s="12">
        <f>COUNTIF(L9:L14,"ІІІ ур")</f>
        <v>0</v>
      </c>
      <c r="L19" s="3">
        <f>(K19/K16)*100</f>
        <v>0</v>
      </c>
      <c r="M19" s="15" t="s">
        <v>26</v>
      </c>
      <c r="N19" s="16"/>
      <c r="O19" s="16"/>
      <c r="P19" s="16"/>
      <c r="Q19" s="16"/>
      <c r="R19" s="17"/>
      <c r="S19" s="12">
        <f>COUNTIF(T9:T14,"ІІІ ур")</f>
        <v>6</v>
      </c>
      <c r="T19" s="3">
        <f>(S19/S16)*100</f>
        <v>100</v>
      </c>
      <c r="U19" s="15" t="s">
        <v>26</v>
      </c>
      <c r="V19" s="16"/>
      <c r="W19" s="16"/>
      <c r="X19" s="16"/>
      <c r="Y19" s="17"/>
      <c r="Z19" s="12">
        <f>COUNTIF(AA9:AA14,"ІІІ ур")</f>
        <v>0</v>
      </c>
      <c r="AA19" s="3">
        <f>(Z19/Z16)*100</f>
        <v>0</v>
      </c>
      <c r="AB19" s="2"/>
      <c r="AC19" s="2"/>
      <c r="AD19" s="2"/>
    </row>
    <row r="20" spans="2:30" x14ac:dyDescent="0.25">
      <c r="B20" s="25"/>
      <c r="C20" s="25"/>
      <c r="D20" s="15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7"/>
      <c r="AC20" s="1" t="s">
        <v>14</v>
      </c>
      <c r="AD20" s="9" t="s">
        <v>10</v>
      </c>
    </row>
    <row r="21" spans="2:30" x14ac:dyDescent="0.25">
      <c r="B21" s="25"/>
      <c r="C21" s="25"/>
      <c r="D21" s="28" t="s">
        <v>20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30"/>
      <c r="AC21" s="8">
        <f>COUNTA(C9:C14)</f>
        <v>6</v>
      </c>
      <c r="AD21" s="8">
        <v>100</v>
      </c>
    </row>
    <row r="22" spans="2:30" x14ac:dyDescent="0.25">
      <c r="B22" s="25"/>
      <c r="C22" s="25"/>
      <c r="D22" s="27" t="s">
        <v>21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">
        <f>COUNTIF(AD9:AD14,"І ур")</f>
        <v>0</v>
      </c>
      <c r="AD22" s="3">
        <f>(AC22/AC21)*100</f>
        <v>0</v>
      </c>
    </row>
    <row r="23" spans="2:30" x14ac:dyDescent="0.25">
      <c r="B23" s="25"/>
      <c r="C23" s="25"/>
      <c r="D23" s="27" t="s">
        <v>22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">
        <f>COUNTIF(AD9:AD14,"ІІ ур")</f>
        <v>6</v>
      </c>
      <c r="AD23" s="3">
        <f>(AC23/AC21)*100</f>
        <v>100</v>
      </c>
    </row>
    <row r="24" spans="2:30" x14ac:dyDescent="0.25">
      <c r="B24" s="26"/>
      <c r="C24" s="26"/>
      <c r="D24" s="27" t="s">
        <v>23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">
        <f>COUNTIF(AD9:AD14,"ІІІ ур")</f>
        <v>0</v>
      </c>
      <c r="AD24" s="3">
        <f>(AC24/AC21)*100</f>
        <v>0</v>
      </c>
    </row>
    <row r="78" spans="10:11" x14ac:dyDescent="0.25">
      <c r="J78" s="10">
        <v>1</v>
      </c>
      <c r="K78" s="10" t="s">
        <v>16</v>
      </c>
    </row>
    <row r="79" spans="10:11" x14ac:dyDescent="0.25">
      <c r="J79" s="10">
        <v>1.6</v>
      </c>
      <c r="K79" s="10" t="s">
        <v>17</v>
      </c>
    </row>
    <row r="80" spans="10:11" x14ac:dyDescent="0.25">
      <c r="J80" s="10">
        <v>2.6</v>
      </c>
      <c r="K80" s="10" t="s">
        <v>18</v>
      </c>
    </row>
  </sheetData>
  <mergeCells count="43">
    <mergeCell ref="A2:AE2"/>
    <mergeCell ref="A3:AE3"/>
    <mergeCell ref="A4:AE4"/>
    <mergeCell ref="B6:AD6"/>
    <mergeCell ref="B7:B8"/>
    <mergeCell ref="C7:C8"/>
    <mergeCell ref="D7:I7"/>
    <mergeCell ref="M7:Q7"/>
    <mergeCell ref="U7:X7"/>
    <mergeCell ref="AB7:AB8"/>
    <mergeCell ref="AC7:AC8"/>
    <mergeCell ref="AD7:AD8"/>
    <mergeCell ref="J7:J8"/>
    <mergeCell ref="K7:K8"/>
    <mergeCell ref="AA7:AA8"/>
    <mergeCell ref="Y7:Y8"/>
    <mergeCell ref="B15:B24"/>
    <mergeCell ref="C15:C24"/>
    <mergeCell ref="D15:J15"/>
    <mergeCell ref="D16:J16"/>
    <mergeCell ref="U18:Y18"/>
    <mergeCell ref="U19:Y19"/>
    <mergeCell ref="D21:AB21"/>
    <mergeCell ref="D19:J19"/>
    <mergeCell ref="D20:AB20"/>
    <mergeCell ref="D22:AB22"/>
    <mergeCell ref="D23:AB23"/>
    <mergeCell ref="D24:AB24"/>
    <mergeCell ref="U15:Y15"/>
    <mergeCell ref="U16:Y16"/>
    <mergeCell ref="U17:Y17"/>
    <mergeCell ref="D17:J17"/>
    <mergeCell ref="D18:J18"/>
    <mergeCell ref="M15:R15"/>
    <mergeCell ref="M16:R16"/>
    <mergeCell ref="M17:R17"/>
    <mergeCell ref="M18:R18"/>
    <mergeCell ref="M19:R19"/>
    <mergeCell ref="Z7:Z8"/>
    <mergeCell ref="L7:L8"/>
    <mergeCell ref="R7:R8"/>
    <mergeCell ref="S7:S8"/>
    <mergeCell ref="T7:T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83"/>
  <sheetViews>
    <sheetView tabSelected="1" topLeftCell="A8" zoomScale="84" zoomScaleNormal="84" workbookViewId="0">
      <selection activeCell="AI1" sqref="AI1"/>
    </sheetView>
  </sheetViews>
  <sheetFormatPr defaultRowHeight="15" x14ac:dyDescent="0.25"/>
  <cols>
    <col min="2" max="2" width="4.5703125" customWidth="1"/>
    <col min="3" max="3" width="28" customWidth="1"/>
    <col min="4" max="4" width="6.140625" customWidth="1"/>
    <col min="5" max="5" width="11.42578125" customWidth="1"/>
    <col min="6" max="6" width="10.140625" customWidth="1"/>
    <col min="7" max="7" width="7.5703125" customWidth="1"/>
    <col min="8" max="8" width="5.5703125" customWidth="1"/>
    <col min="9" max="9" width="17.140625" customWidth="1"/>
    <col min="10" max="11" width="5.28515625" customWidth="1"/>
    <col min="12" max="12" width="9.5703125" customWidth="1"/>
    <col min="13" max="13" width="15.28515625" customWidth="1"/>
    <col min="14" max="14" width="8.5703125" customWidth="1"/>
    <col min="15" max="17" width="9.28515625" customWidth="1"/>
    <col min="18" max="18" width="9.42578125" customWidth="1"/>
    <col min="19" max="19" width="5.5703125" customWidth="1"/>
    <col min="20" max="20" width="6.28515625" customWidth="1"/>
    <col min="21" max="21" width="9.28515625" customWidth="1"/>
    <col min="22" max="22" width="13.42578125" customWidth="1"/>
    <col min="23" max="23" width="14.28515625" customWidth="1"/>
    <col min="24" max="24" width="12.42578125" customWidth="1"/>
    <col min="25" max="25" width="8.7109375" customWidth="1"/>
    <col min="26" max="26" width="6" customWidth="1"/>
    <col min="27" max="27" width="7.42578125" customWidth="1"/>
    <col min="28" max="28" width="4.28515625" customWidth="1"/>
    <col min="29" max="29" width="5.42578125" customWidth="1"/>
    <col min="30" max="30" width="9.42578125" customWidth="1"/>
  </cols>
  <sheetData>
    <row r="2" spans="1:34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</row>
    <row r="3" spans="1:34" x14ac:dyDescent="0.25">
      <c r="A3" s="31" t="s">
        <v>72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</row>
    <row r="4" spans="1:34" x14ac:dyDescent="0.25">
      <c r="A4" s="31" t="s">
        <v>51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</row>
    <row r="6" spans="1:34" x14ac:dyDescent="0.25">
      <c r="B6" s="32" t="s">
        <v>2</v>
      </c>
      <c r="C6" s="32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2"/>
      <c r="AF6" s="32"/>
      <c r="AG6" s="32"/>
    </row>
    <row r="7" spans="1:34" ht="69.75" customHeight="1" x14ac:dyDescent="0.25">
      <c r="B7" s="48" t="s">
        <v>3</v>
      </c>
      <c r="C7" s="49" t="s">
        <v>4</v>
      </c>
      <c r="D7" s="36" t="s">
        <v>28</v>
      </c>
      <c r="E7" s="37"/>
      <c r="F7" s="37"/>
      <c r="G7" s="37"/>
      <c r="H7" s="37"/>
      <c r="I7" s="50"/>
      <c r="J7" s="47" t="s">
        <v>11</v>
      </c>
      <c r="K7" s="45" t="s">
        <v>12</v>
      </c>
      <c r="L7" s="46" t="s">
        <v>15</v>
      </c>
      <c r="M7" s="38" t="s">
        <v>5</v>
      </c>
      <c r="N7" s="38"/>
      <c r="O7" s="38"/>
      <c r="P7" s="38"/>
      <c r="Q7" s="38"/>
      <c r="R7" s="38"/>
      <c r="S7" s="47" t="s">
        <v>11</v>
      </c>
      <c r="T7" s="45" t="s">
        <v>12</v>
      </c>
      <c r="U7" s="46" t="s">
        <v>15</v>
      </c>
      <c r="V7" s="38" t="s">
        <v>6</v>
      </c>
      <c r="W7" s="38"/>
      <c r="X7" s="38"/>
      <c r="Y7" s="38"/>
      <c r="Z7" s="38"/>
      <c r="AA7" s="38"/>
      <c r="AB7" s="47" t="s">
        <v>11</v>
      </c>
      <c r="AC7" s="45" t="s">
        <v>12</v>
      </c>
      <c r="AD7" s="46" t="s">
        <v>15</v>
      </c>
      <c r="AE7" s="39" t="s">
        <v>7</v>
      </c>
      <c r="AF7" s="51" t="s">
        <v>8</v>
      </c>
      <c r="AG7" s="52" t="s">
        <v>9</v>
      </c>
    </row>
    <row r="8" spans="1:34" ht="225" customHeight="1" x14ac:dyDescent="0.25">
      <c r="B8" s="48"/>
      <c r="C8" s="48"/>
      <c r="D8" s="13" t="s">
        <v>52</v>
      </c>
      <c r="E8" s="13" t="s">
        <v>53</v>
      </c>
      <c r="F8" s="13" t="s">
        <v>54</v>
      </c>
      <c r="G8" s="13" t="s">
        <v>55</v>
      </c>
      <c r="H8" s="13" t="s">
        <v>56</v>
      </c>
      <c r="I8" s="13" t="s">
        <v>57</v>
      </c>
      <c r="J8" s="47"/>
      <c r="K8" s="45"/>
      <c r="L8" s="46"/>
      <c r="M8" s="13" t="s">
        <v>58</v>
      </c>
      <c r="N8" s="13" t="s">
        <v>59</v>
      </c>
      <c r="O8" s="13" t="s">
        <v>60</v>
      </c>
      <c r="P8" s="13" t="s">
        <v>61</v>
      </c>
      <c r="Q8" s="13" t="s">
        <v>62</v>
      </c>
      <c r="R8" s="13" t="s">
        <v>63</v>
      </c>
      <c r="S8" s="47"/>
      <c r="T8" s="45"/>
      <c r="U8" s="46"/>
      <c r="V8" s="13" t="s">
        <v>64</v>
      </c>
      <c r="W8" s="13" t="s">
        <v>65</v>
      </c>
      <c r="X8" s="13" t="s">
        <v>66</v>
      </c>
      <c r="Y8" s="13" t="s">
        <v>67</v>
      </c>
      <c r="Z8" s="13" t="s">
        <v>68</v>
      </c>
      <c r="AA8" s="13" t="s">
        <v>69</v>
      </c>
      <c r="AB8" s="47"/>
      <c r="AC8" s="45"/>
      <c r="AD8" s="46"/>
      <c r="AE8" s="40"/>
      <c r="AF8" s="51"/>
      <c r="AG8" s="52"/>
    </row>
    <row r="9" spans="1:34" x14ac:dyDescent="0.25">
      <c r="B9" s="1">
        <v>1</v>
      </c>
      <c r="C9" s="1" t="s">
        <v>74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4">
        <f>SUM(D9:I9)</f>
        <v>18</v>
      </c>
      <c r="K9" s="5">
        <f>AVERAGE(D9:I9)</f>
        <v>3</v>
      </c>
      <c r="L9" s="11" t="str">
        <f t="shared" ref="L9:L14" si="0">IF(D9="","",VLOOKUP(K9,$J$81:$K$83,2,TRUE))</f>
        <v>ІІІ ур</v>
      </c>
      <c r="M9" s="1">
        <v>2</v>
      </c>
      <c r="N9" s="1">
        <v>3</v>
      </c>
      <c r="O9" s="1">
        <v>3</v>
      </c>
      <c r="P9" s="1">
        <v>3</v>
      </c>
      <c r="Q9" s="1">
        <v>2</v>
      </c>
      <c r="R9" s="1">
        <v>2</v>
      </c>
      <c r="S9" s="4">
        <f>SUM(M9:R9)</f>
        <v>15</v>
      </c>
      <c r="T9" s="5">
        <f>AVERAGE(M9:R9)</f>
        <v>2.5</v>
      </c>
      <c r="U9" s="11" t="str">
        <f t="shared" ref="U9:U14" si="1">IF(K9="","",VLOOKUP(T9,$J$81:$K$83,2,TRUE))</f>
        <v>ІІ ур</v>
      </c>
      <c r="V9" s="1">
        <v>2</v>
      </c>
      <c r="W9" s="1">
        <v>3</v>
      </c>
      <c r="X9" s="1">
        <v>3</v>
      </c>
      <c r="Y9" s="1">
        <v>3</v>
      </c>
      <c r="Z9" s="1">
        <v>2</v>
      </c>
      <c r="AA9" s="1">
        <v>3</v>
      </c>
      <c r="AB9" s="4">
        <f>SUM(V9:AA9)</f>
        <v>16</v>
      </c>
      <c r="AC9" s="5">
        <f>AVERAGE(V9:AA9)</f>
        <v>2.6666666666666665</v>
      </c>
      <c r="AD9" s="11" t="str">
        <f t="shared" ref="AD9:AD14" si="2">IF(V9="","",VLOOKUP(AC9,$J$81:$K$83,2,TRUE))</f>
        <v>ІІІ ур</v>
      </c>
      <c r="AE9" s="7">
        <f>J9+S9+AB9</f>
        <v>49</v>
      </c>
      <c r="AF9" s="6">
        <f>AE9/18</f>
        <v>2.7222222222222223</v>
      </c>
      <c r="AG9" s="11" t="str">
        <f t="shared" ref="AG9" si="3">IF(Y9="","",VLOOKUP(AF9,$J$81:$K$83,2,TRUE))</f>
        <v>ІІІ ур</v>
      </c>
    </row>
    <row r="10" spans="1:34" x14ac:dyDescent="0.25">
      <c r="B10" s="1">
        <v>2</v>
      </c>
      <c r="C10" s="1" t="s">
        <v>75</v>
      </c>
      <c r="D10" s="1">
        <v>3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4">
        <f t="shared" ref="J10:J14" si="4">SUM(D10:I10)</f>
        <v>18</v>
      </c>
      <c r="K10" s="5">
        <f t="shared" ref="K10:K14" si="5">AVERAGE(D10:I10)</f>
        <v>3</v>
      </c>
      <c r="L10" s="11" t="str">
        <f t="shared" si="0"/>
        <v>ІІІ ур</v>
      </c>
      <c r="M10" s="1">
        <v>3</v>
      </c>
      <c r="N10" s="1">
        <v>3</v>
      </c>
      <c r="O10" s="1">
        <v>3</v>
      </c>
      <c r="P10" s="1">
        <v>3</v>
      </c>
      <c r="Q10" s="1">
        <v>2</v>
      </c>
      <c r="R10" s="1">
        <v>3</v>
      </c>
      <c r="S10" s="4">
        <f t="shared" ref="S10:S14" si="6">SUM(M10:R10)</f>
        <v>17</v>
      </c>
      <c r="T10" s="5">
        <f t="shared" ref="T10:T14" si="7">AVERAGE(M10:R10)</f>
        <v>2.8333333333333335</v>
      </c>
      <c r="U10" s="11" t="str">
        <f t="shared" si="1"/>
        <v>ІІІ ур</v>
      </c>
      <c r="V10" s="1">
        <v>2</v>
      </c>
      <c r="W10" s="1">
        <v>3</v>
      </c>
      <c r="X10" s="1">
        <v>3</v>
      </c>
      <c r="Y10" s="1">
        <v>3</v>
      </c>
      <c r="Z10" s="1">
        <v>2</v>
      </c>
      <c r="AA10" s="1">
        <v>3</v>
      </c>
      <c r="AB10" s="4">
        <f t="shared" ref="AB10:AB14" si="8">SUM(V10:AA10)</f>
        <v>16</v>
      </c>
      <c r="AC10" s="5">
        <f t="shared" ref="AC10:AC14" si="9">AVERAGE(V10:AA10)</f>
        <v>2.6666666666666665</v>
      </c>
      <c r="AD10" s="11" t="str">
        <f t="shared" si="2"/>
        <v>ІІІ ур</v>
      </c>
      <c r="AE10" s="7">
        <f t="shared" ref="AE10:AE14" si="10">J10+S10+AB10</f>
        <v>51</v>
      </c>
      <c r="AF10" s="6">
        <f t="shared" ref="AF10:AF14" si="11">AE10/18</f>
        <v>2.8333333333333335</v>
      </c>
      <c r="AG10" s="11" t="str">
        <f t="shared" ref="AG10:AG14" si="12">IF(Y10="","",VLOOKUP(AF10,$J$81:$K$83,2,TRUE))</f>
        <v>ІІІ ур</v>
      </c>
    </row>
    <row r="11" spans="1:34" x14ac:dyDescent="0.25">
      <c r="B11" s="1">
        <v>3</v>
      </c>
      <c r="C11" s="1" t="s">
        <v>76</v>
      </c>
      <c r="D11" s="1">
        <v>3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4">
        <v>18</v>
      </c>
      <c r="K11" s="5">
        <v>3</v>
      </c>
      <c r="L11" s="11" t="str">
        <f t="shared" si="0"/>
        <v>ІІІ ур</v>
      </c>
      <c r="M11" s="1">
        <v>3</v>
      </c>
      <c r="N11" s="1">
        <v>3</v>
      </c>
      <c r="O11" s="1">
        <v>3</v>
      </c>
      <c r="P11" s="1">
        <v>3</v>
      </c>
      <c r="Q11" s="1">
        <v>2</v>
      </c>
      <c r="R11" s="1">
        <v>3</v>
      </c>
      <c r="S11" s="4">
        <v>17</v>
      </c>
      <c r="T11" s="5">
        <v>2.8330000000000002</v>
      </c>
      <c r="U11" s="11" t="str">
        <f t="shared" si="1"/>
        <v>ІІІ ур</v>
      </c>
      <c r="V11" s="1">
        <v>2</v>
      </c>
      <c r="W11" s="1">
        <v>3</v>
      </c>
      <c r="X11" s="1">
        <v>3</v>
      </c>
      <c r="Y11" s="1">
        <v>3</v>
      </c>
      <c r="Z11" s="1">
        <v>2</v>
      </c>
      <c r="AA11" s="1">
        <v>3</v>
      </c>
      <c r="AB11" s="4">
        <v>16</v>
      </c>
      <c r="AC11" s="5">
        <v>2.67</v>
      </c>
      <c r="AD11" s="11" t="str">
        <f t="shared" si="2"/>
        <v>ІІІ ур</v>
      </c>
      <c r="AE11" s="7">
        <v>51</v>
      </c>
      <c r="AF11" s="6">
        <v>2.8333330000000001</v>
      </c>
      <c r="AG11" s="11" t="str">
        <f t="shared" si="12"/>
        <v>ІІІ ур</v>
      </c>
    </row>
    <row r="12" spans="1:34" x14ac:dyDescent="0.25">
      <c r="B12" s="1">
        <v>4</v>
      </c>
      <c r="C12" s="1" t="s">
        <v>77</v>
      </c>
      <c r="D12" s="1">
        <v>3</v>
      </c>
      <c r="E12" s="1">
        <v>3</v>
      </c>
      <c r="F12" s="1">
        <v>3</v>
      </c>
      <c r="G12" s="1">
        <v>3</v>
      </c>
      <c r="H12" s="1">
        <v>3</v>
      </c>
      <c r="I12" s="1">
        <v>3</v>
      </c>
      <c r="J12" s="4">
        <v>18</v>
      </c>
      <c r="K12" s="5">
        <v>3</v>
      </c>
      <c r="L12" s="11" t="str">
        <f t="shared" si="0"/>
        <v>ІІІ ур</v>
      </c>
      <c r="M12" s="1">
        <v>3</v>
      </c>
      <c r="N12" s="1">
        <v>3</v>
      </c>
      <c r="O12" s="1">
        <v>3</v>
      </c>
      <c r="P12" s="1">
        <v>3</v>
      </c>
      <c r="Q12" s="1">
        <v>2</v>
      </c>
      <c r="R12" s="1">
        <v>3</v>
      </c>
      <c r="S12" s="4">
        <v>17</v>
      </c>
      <c r="T12" s="5">
        <v>2.8330000000000002</v>
      </c>
      <c r="U12" s="11" t="str">
        <f t="shared" si="1"/>
        <v>ІІІ ур</v>
      </c>
      <c r="V12" s="1">
        <v>2</v>
      </c>
      <c r="W12" s="1">
        <v>3</v>
      </c>
      <c r="X12" s="1">
        <v>3</v>
      </c>
      <c r="Y12" s="1">
        <v>3</v>
      </c>
      <c r="Z12" s="1">
        <v>2</v>
      </c>
      <c r="AA12" s="1">
        <v>3</v>
      </c>
      <c r="AB12" s="4">
        <v>16</v>
      </c>
      <c r="AC12" s="5">
        <v>2.67</v>
      </c>
      <c r="AD12" s="11" t="str">
        <f t="shared" si="2"/>
        <v>ІІІ ур</v>
      </c>
      <c r="AE12" s="7">
        <v>51</v>
      </c>
      <c r="AF12" s="6">
        <v>2.8333330000000001</v>
      </c>
      <c r="AG12" s="11" t="str">
        <f t="shared" si="12"/>
        <v>ІІІ ур</v>
      </c>
    </row>
    <row r="13" spans="1:34" x14ac:dyDescent="0.25">
      <c r="B13" s="1">
        <v>5</v>
      </c>
      <c r="C13" s="1" t="s">
        <v>78</v>
      </c>
      <c r="D13" s="1">
        <v>3</v>
      </c>
      <c r="E13" s="1">
        <v>3</v>
      </c>
      <c r="F13" s="1">
        <v>3</v>
      </c>
      <c r="G13" s="1">
        <v>3</v>
      </c>
      <c r="H13" s="1">
        <v>3</v>
      </c>
      <c r="I13" s="1">
        <v>3</v>
      </c>
      <c r="J13" s="4">
        <v>18</v>
      </c>
      <c r="K13" s="5">
        <v>3</v>
      </c>
      <c r="L13" s="11" t="str">
        <f t="shared" si="0"/>
        <v>ІІІ ур</v>
      </c>
      <c r="M13" s="1">
        <v>3</v>
      </c>
      <c r="N13" s="1">
        <v>3</v>
      </c>
      <c r="O13" s="1">
        <v>3</v>
      </c>
      <c r="P13" s="1">
        <v>3</v>
      </c>
      <c r="Q13" s="1">
        <v>2</v>
      </c>
      <c r="R13" s="1">
        <v>3</v>
      </c>
      <c r="S13" s="4">
        <v>17</v>
      </c>
      <c r="T13" s="5">
        <v>2.8330000000000002</v>
      </c>
      <c r="U13" s="11" t="str">
        <f t="shared" si="1"/>
        <v>ІІІ ур</v>
      </c>
      <c r="V13" s="1">
        <v>2</v>
      </c>
      <c r="W13" s="1">
        <v>3</v>
      </c>
      <c r="X13" s="1">
        <v>3</v>
      </c>
      <c r="Y13" s="1">
        <v>3</v>
      </c>
      <c r="Z13" s="1">
        <v>2</v>
      </c>
      <c r="AA13" s="1">
        <v>3</v>
      </c>
      <c r="AB13" s="4">
        <v>16</v>
      </c>
      <c r="AC13" s="5">
        <v>2.67</v>
      </c>
      <c r="AD13" s="11" t="str">
        <f t="shared" si="2"/>
        <v>ІІІ ур</v>
      </c>
      <c r="AE13" s="7">
        <v>51</v>
      </c>
      <c r="AF13" s="6">
        <v>2.8333330000000001</v>
      </c>
      <c r="AG13" s="11" t="str">
        <f t="shared" si="12"/>
        <v>ІІІ ур</v>
      </c>
    </row>
    <row r="14" spans="1:34" x14ac:dyDescent="0.25">
      <c r="B14" s="1">
        <v>6</v>
      </c>
      <c r="C14" s="1" t="s">
        <v>79</v>
      </c>
      <c r="D14" s="1">
        <v>3</v>
      </c>
      <c r="E14" s="1">
        <v>3</v>
      </c>
      <c r="F14" s="1">
        <v>3</v>
      </c>
      <c r="G14" s="1">
        <v>3</v>
      </c>
      <c r="H14" s="1">
        <v>3</v>
      </c>
      <c r="I14" s="1">
        <v>3</v>
      </c>
      <c r="J14" s="4">
        <f t="shared" si="4"/>
        <v>18</v>
      </c>
      <c r="K14" s="5">
        <f t="shared" si="5"/>
        <v>3</v>
      </c>
      <c r="L14" s="11" t="str">
        <f t="shared" si="0"/>
        <v>ІІІ ур</v>
      </c>
      <c r="M14" s="1">
        <v>2</v>
      </c>
      <c r="N14" s="1">
        <v>3</v>
      </c>
      <c r="O14" s="1">
        <v>3</v>
      </c>
      <c r="P14" s="1">
        <v>3</v>
      </c>
      <c r="Q14" s="1">
        <v>2</v>
      </c>
      <c r="R14" s="1">
        <v>2</v>
      </c>
      <c r="S14" s="4">
        <f t="shared" si="6"/>
        <v>15</v>
      </c>
      <c r="T14" s="5">
        <f t="shared" si="7"/>
        <v>2.5</v>
      </c>
      <c r="U14" s="11" t="str">
        <f t="shared" si="1"/>
        <v>ІІ ур</v>
      </c>
      <c r="V14" s="1">
        <v>2</v>
      </c>
      <c r="W14" s="1">
        <v>3</v>
      </c>
      <c r="X14" s="1">
        <v>3</v>
      </c>
      <c r="Y14" s="1">
        <v>3</v>
      </c>
      <c r="Z14" s="1">
        <v>2</v>
      </c>
      <c r="AA14" s="1">
        <v>3</v>
      </c>
      <c r="AB14" s="4">
        <f t="shared" si="8"/>
        <v>16</v>
      </c>
      <c r="AC14" s="5">
        <f t="shared" si="9"/>
        <v>2.6666666666666665</v>
      </c>
      <c r="AD14" s="11" t="str">
        <f t="shared" si="2"/>
        <v>ІІІ ур</v>
      </c>
      <c r="AE14" s="7">
        <f t="shared" si="10"/>
        <v>49</v>
      </c>
      <c r="AF14" s="6">
        <f t="shared" si="11"/>
        <v>2.7222222222222223</v>
      </c>
      <c r="AG14" s="11" t="str">
        <f t="shared" si="12"/>
        <v>ІІІ ур</v>
      </c>
    </row>
    <row r="15" spans="1:34" x14ac:dyDescent="0.25">
      <c r="B15" s="24"/>
      <c r="C15" s="24"/>
      <c r="D15" s="15"/>
      <c r="E15" s="16"/>
      <c r="F15" s="16"/>
      <c r="G15" s="16"/>
      <c r="H15" s="16"/>
      <c r="I15" s="16"/>
      <c r="J15" s="17"/>
      <c r="K15" s="1" t="s">
        <v>14</v>
      </c>
      <c r="L15" s="9" t="s">
        <v>10</v>
      </c>
      <c r="M15" s="15"/>
      <c r="N15" s="16"/>
      <c r="O15" s="16"/>
      <c r="P15" s="16"/>
      <c r="Q15" s="16"/>
      <c r="R15" s="16"/>
      <c r="S15" s="17"/>
      <c r="T15" s="1" t="s">
        <v>14</v>
      </c>
      <c r="U15" s="9" t="s">
        <v>10</v>
      </c>
      <c r="V15" s="15"/>
      <c r="W15" s="16"/>
      <c r="X15" s="16"/>
      <c r="Y15" s="16"/>
      <c r="Z15" s="16"/>
      <c r="AA15" s="16"/>
      <c r="AB15" s="17"/>
      <c r="AC15" s="1" t="s">
        <v>14</v>
      </c>
      <c r="AD15" s="9" t="s">
        <v>10</v>
      </c>
      <c r="AE15" s="2"/>
      <c r="AF15" s="2"/>
      <c r="AG15" s="2"/>
    </row>
    <row r="16" spans="1:34" x14ac:dyDescent="0.25">
      <c r="B16" s="25"/>
      <c r="C16" s="25"/>
      <c r="D16" s="15" t="s">
        <v>19</v>
      </c>
      <c r="E16" s="16"/>
      <c r="F16" s="16"/>
      <c r="G16" s="16"/>
      <c r="H16" s="16"/>
      <c r="I16" s="16"/>
      <c r="J16" s="17"/>
      <c r="K16" s="8">
        <f>COUNTA(C9:C14)</f>
        <v>6</v>
      </c>
      <c r="L16" s="8">
        <v>100</v>
      </c>
      <c r="M16" s="15" t="s">
        <v>19</v>
      </c>
      <c r="N16" s="16"/>
      <c r="O16" s="16"/>
      <c r="P16" s="16"/>
      <c r="Q16" s="16"/>
      <c r="R16" s="16"/>
      <c r="S16" s="17"/>
      <c r="T16" s="14">
        <f>COUNTA(C9:C14)</f>
        <v>6</v>
      </c>
      <c r="U16" s="8">
        <v>100</v>
      </c>
      <c r="V16" s="15" t="s">
        <v>19</v>
      </c>
      <c r="W16" s="16"/>
      <c r="X16" s="16"/>
      <c r="Y16" s="16"/>
      <c r="Z16" s="16"/>
      <c r="AA16" s="16"/>
      <c r="AB16" s="17"/>
      <c r="AC16" s="8">
        <v>0</v>
      </c>
      <c r="AD16" s="8">
        <v>100</v>
      </c>
      <c r="AE16" s="2"/>
      <c r="AF16" s="2"/>
      <c r="AG16" s="2"/>
    </row>
    <row r="17" spans="2:33" x14ac:dyDescent="0.25">
      <c r="B17" s="25"/>
      <c r="C17" s="25"/>
      <c r="D17" s="15" t="s">
        <v>24</v>
      </c>
      <c r="E17" s="16"/>
      <c r="F17" s="16"/>
      <c r="G17" s="16"/>
      <c r="H17" s="16"/>
      <c r="I17" s="16"/>
      <c r="J17" s="17"/>
      <c r="K17" s="12">
        <f>COUNTIF(L9:L14,"І ур")</f>
        <v>0</v>
      </c>
      <c r="L17" s="3">
        <f>(K17/K16)*100</f>
        <v>0</v>
      </c>
      <c r="M17" s="15" t="s">
        <v>24</v>
      </c>
      <c r="N17" s="16"/>
      <c r="O17" s="16"/>
      <c r="P17" s="16"/>
      <c r="Q17" s="16"/>
      <c r="R17" s="16"/>
      <c r="S17" s="17"/>
      <c r="T17" s="12">
        <f>COUNTIF(U9:U14,"І ур")</f>
        <v>0</v>
      </c>
      <c r="U17" s="3">
        <f>(T17/T16)*100</f>
        <v>0</v>
      </c>
      <c r="V17" s="15" t="s">
        <v>24</v>
      </c>
      <c r="W17" s="16"/>
      <c r="X17" s="16"/>
      <c r="Y17" s="16"/>
      <c r="Z17" s="16"/>
      <c r="AA17" s="16"/>
      <c r="AB17" s="17"/>
      <c r="AC17" s="12">
        <f>COUNTIF(AD9:AD14,"І ур")</f>
        <v>0</v>
      </c>
      <c r="AD17" s="3" t="e">
        <f>(AC17/AC16)*100</f>
        <v>#DIV/0!</v>
      </c>
      <c r="AE17" s="2"/>
      <c r="AF17" s="2"/>
      <c r="AG17" s="2"/>
    </row>
    <row r="18" spans="2:33" x14ac:dyDescent="0.25">
      <c r="B18" s="25"/>
      <c r="C18" s="25"/>
      <c r="D18" s="15" t="s">
        <v>25</v>
      </c>
      <c r="E18" s="16"/>
      <c r="F18" s="16"/>
      <c r="G18" s="16"/>
      <c r="H18" s="16"/>
      <c r="I18" s="16"/>
      <c r="J18" s="17"/>
      <c r="K18" s="12">
        <f>COUNTIF(L9:L14,"ІІ ур")</f>
        <v>0</v>
      </c>
      <c r="L18" s="3">
        <f>(K18/K16)*100</f>
        <v>0</v>
      </c>
      <c r="M18" s="15" t="s">
        <v>25</v>
      </c>
      <c r="N18" s="16"/>
      <c r="O18" s="16"/>
      <c r="P18" s="16"/>
      <c r="Q18" s="16"/>
      <c r="R18" s="16"/>
      <c r="S18" s="17"/>
      <c r="T18" s="12">
        <f>COUNTIF(U9:U14,"ІІ ур")</f>
        <v>2</v>
      </c>
      <c r="U18" s="3">
        <f>(T18/T16)*100</f>
        <v>33.333333333333329</v>
      </c>
      <c r="V18" s="15" t="s">
        <v>25</v>
      </c>
      <c r="W18" s="16"/>
      <c r="X18" s="16"/>
      <c r="Y18" s="16"/>
      <c r="Z18" s="16"/>
      <c r="AA18" s="16"/>
      <c r="AB18" s="17"/>
      <c r="AC18" s="12">
        <f>COUNTIF(AD9:AD14,"ІІ ур")</f>
        <v>0</v>
      </c>
      <c r="AD18" s="3" t="e">
        <f>(AC18/AC16)*100</f>
        <v>#DIV/0!</v>
      </c>
      <c r="AE18" s="2"/>
      <c r="AF18" s="2"/>
      <c r="AG18" s="2"/>
    </row>
    <row r="19" spans="2:33" x14ac:dyDescent="0.25">
      <c r="B19" s="25"/>
      <c r="C19" s="25"/>
      <c r="D19" s="15" t="s">
        <v>26</v>
      </c>
      <c r="E19" s="16"/>
      <c r="F19" s="16"/>
      <c r="G19" s="16"/>
      <c r="H19" s="16"/>
      <c r="I19" s="16"/>
      <c r="J19" s="17"/>
      <c r="K19" s="12">
        <f>COUNTIF(L9:L14,"ІІІ ур")</f>
        <v>6</v>
      </c>
      <c r="L19" s="3">
        <f>(K19/K16)*100</f>
        <v>100</v>
      </c>
      <c r="M19" s="15" t="s">
        <v>26</v>
      </c>
      <c r="N19" s="16"/>
      <c r="O19" s="16"/>
      <c r="P19" s="16"/>
      <c r="Q19" s="16"/>
      <c r="R19" s="16"/>
      <c r="S19" s="17"/>
      <c r="T19" s="12">
        <f>COUNTIF(U9:U14,"ІІІ ур")</f>
        <v>4</v>
      </c>
      <c r="U19" s="3">
        <f>(T19/T16)*100</f>
        <v>66.666666666666657</v>
      </c>
      <c r="V19" s="15" t="s">
        <v>26</v>
      </c>
      <c r="W19" s="16"/>
      <c r="X19" s="16"/>
      <c r="Y19" s="16"/>
      <c r="Z19" s="16"/>
      <c r="AA19" s="16"/>
      <c r="AB19" s="17"/>
      <c r="AC19" s="12">
        <f>COUNTIF(AD9:AD14,"ІІІ ур")</f>
        <v>6</v>
      </c>
      <c r="AD19" s="3" t="e">
        <f>(AC19/AC16)*100</f>
        <v>#DIV/0!</v>
      </c>
      <c r="AE19" s="2"/>
      <c r="AF19" s="2"/>
      <c r="AG19" s="2"/>
    </row>
    <row r="20" spans="2:33" x14ac:dyDescent="0.25">
      <c r="B20" s="25"/>
      <c r="C20" s="2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1" t="s">
        <v>14</v>
      </c>
      <c r="AG20" s="9" t="s">
        <v>10</v>
      </c>
    </row>
    <row r="21" spans="2:33" x14ac:dyDescent="0.25">
      <c r="B21" s="25"/>
      <c r="C21" s="25"/>
      <c r="D21" s="28" t="s">
        <v>20</v>
      </c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4"/>
      <c r="AF21" s="8">
        <f>COUNTA(C9:C14)</f>
        <v>6</v>
      </c>
      <c r="AG21" s="8">
        <v>100</v>
      </c>
    </row>
    <row r="22" spans="2:33" x14ac:dyDescent="0.25">
      <c r="B22" s="25"/>
      <c r="C22" s="25"/>
      <c r="D22" s="27" t="s">
        <v>27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12">
        <f>COUNTIF(AG9:AG14,"І ур")</f>
        <v>0</v>
      </c>
      <c r="AG22" s="3">
        <f>(AF22/AF21)*100</f>
        <v>0</v>
      </c>
    </row>
    <row r="23" spans="2:33" x14ac:dyDescent="0.25">
      <c r="B23" s="25"/>
      <c r="C23" s="25"/>
      <c r="D23" s="27" t="s">
        <v>22</v>
      </c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12">
        <f>COUNTIF(AG9:AG14,"ІІ ур")</f>
        <v>0</v>
      </c>
      <c r="AG23" s="3">
        <f>(AF23/AF21)*100</f>
        <v>0</v>
      </c>
    </row>
    <row r="24" spans="2:33" x14ac:dyDescent="0.25">
      <c r="B24" s="26"/>
      <c r="C24" s="26"/>
      <c r="D24" s="27" t="s">
        <v>23</v>
      </c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12">
        <f>COUNTIF(AG9:AG14,"ІІІ ур")</f>
        <v>6</v>
      </c>
      <c r="AG24" s="3">
        <f>(AF24/AF21)*100</f>
        <v>100</v>
      </c>
    </row>
    <row r="81" spans="10:11" x14ac:dyDescent="0.25">
      <c r="J81" s="10">
        <v>1</v>
      </c>
      <c r="K81" s="10" t="s">
        <v>16</v>
      </c>
    </row>
    <row r="82" spans="10:11" x14ac:dyDescent="0.25">
      <c r="J82" s="10">
        <v>1.6</v>
      </c>
      <c r="K82" s="10" t="s">
        <v>17</v>
      </c>
    </row>
    <row r="83" spans="10:11" x14ac:dyDescent="0.25">
      <c r="J83" s="10">
        <v>2.6</v>
      </c>
      <c r="K83" s="10" t="s">
        <v>18</v>
      </c>
    </row>
  </sheetData>
  <mergeCells count="43">
    <mergeCell ref="A2:AH2"/>
    <mergeCell ref="A3:AH3"/>
    <mergeCell ref="A4:AH4"/>
    <mergeCell ref="B6:AG6"/>
    <mergeCell ref="B7:B8"/>
    <mergeCell ref="C7:C8"/>
    <mergeCell ref="D7:I7"/>
    <mergeCell ref="M7:R7"/>
    <mergeCell ref="V7:AA7"/>
    <mergeCell ref="AE7:AE8"/>
    <mergeCell ref="AF7:AF8"/>
    <mergeCell ref="AG7:AG8"/>
    <mergeCell ref="J7:J8"/>
    <mergeCell ref="K7:K8"/>
    <mergeCell ref="AD7:AD8"/>
    <mergeCell ref="AB7:AB8"/>
    <mergeCell ref="B15:B24"/>
    <mergeCell ref="C15:C24"/>
    <mergeCell ref="D15:J15"/>
    <mergeCell ref="D16:J16"/>
    <mergeCell ref="V18:AB18"/>
    <mergeCell ref="V19:AB19"/>
    <mergeCell ref="D21:AE21"/>
    <mergeCell ref="D19:J19"/>
    <mergeCell ref="D20:AE20"/>
    <mergeCell ref="D22:AE22"/>
    <mergeCell ref="D23:AE23"/>
    <mergeCell ref="D24:AE24"/>
    <mergeCell ref="V15:AB15"/>
    <mergeCell ref="V16:AB16"/>
    <mergeCell ref="V17:AB17"/>
    <mergeCell ref="D17:J17"/>
    <mergeCell ref="D18:J18"/>
    <mergeCell ref="M15:S15"/>
    <mergeCell ref="M16:S16"/>
    <mergeCell ref="M17:S17"/>
    <mergeCell ref="M18:S18"/>
    <mergeCell ref="M19:S19"/>
    <mergeCell ref="AC7:AC8"/>
    <mergeCell ref="L7:L8"/>
    <mergeCell ref="S7:S8"/>
    <mergeCell ref="T7:T8"/>
    <mergeCell ref="U7:U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от 2-х старт</vt:lpstr>
      <vt:lpstr>от 2-х промежуток</vt:lpstr>
      <vt:lpstr>от 2-х итог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2023-09-07T10:15:25Z</dcterms:modified>
</cp:coreProperties>
</file>